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20" windowHeight="8270" activeTab="1"/>
  </bookViews>
  <sheets>
    <sheet name="Key" sheetId="1" r:id="rId1"/>
    <sheet name="6 year Clean" sheetId="2" r:id="rId2"/>
    <sheet name="20-yr CFP" sheetId="3" r:id="rId3"/>
    <sheet name="Sheet1" sheetId="4" r:id="rId4"/>
  </sheets>
  <externalReferences>
    <externalReference r:id="rId7"/>
    <externalReference r:id="rId8"/>
  </externalReferences>
  <definedNames>
    <definedName name="\A">'[1]Expenditure Forecast'!#REF!</definedName>
    <definedName name="Macro">'[2]2005-2006 Approved Capital'!#REF!</definedName>
  </definedNames>
  <calcPr fullCalcOnLoad="1"/>
</workbook>
</file>

<file path=xl/sharedStrings.xml><?xml version="1.0" encoding="utf-8"?>
<sst xmlns="http://schemas.openxmlformats.org/spreadsheetml/2006/main" count="1078" uniqueCount="402">
  <si>
    <t>Prj #</t>
  </si>
  <si>
    <t>Project Name</t>
  </si>
  <si>
    <t xml:space="preserve">Description       </t>
  </si>
  <si>
    <t>Ac</t>
  </si>
  <si>
    <t>PIF</t>
  </si>
  <si>
    <t>Jur</t>
  </si>
  <si>
    <t>Act</t>
  </si>
  <si>
    <t>Local Funding Source</t>
  </si>
  <si>
    <t>Uninflated Local Cost</t>
  </si>
  <si>
    <t>Estimated Cost with Annual Inflation (3%)</t>
  </si>
  <si>
    <t>Total Estimated Local Cost</t>
  </si>
  <si>
    <t>Outside Funding Source</t>
  </si>
  <si>
    <t>Expected Outside Cost</t>
  </si>
  <si>
    <t>Total Estimated Cost</t>
  </si>
  <si>
    <t>2006 Appr.</t>
  </si>
  <si>
    <t>Year</t>
  </si>
  <si>
    <t>Priority</t>
  </si>
  <si>
    <t>NA</t>
  </si>
  <si>
    <t>PIF-A</t>
  </si>
  <si>
    <t>tbd</t>
  </si>
  <si>
    <t>CA</t>
  </si>
  <si>
    <t>G,D,P</t>
  </si>
  <si>
    <t>UA</t>
  </si>
  <si>
    <t>High</t>
  </si>
  <si>
    <t>Low</t>
  </si>
  <si>
    <t>Med</t>
  </si>
  <si>
    <t>All</t>
  </si>
  <si>
    <t>TOTAL</t>
  </si>
  <si>
    <t xml:space="preserve"> </t>
  </si>
  <si>
    <t>Urban Park Development</t>
  </si>
  <si>
    <t>Level II development</t>
  </si>
  <si>
    <t>ND</t>
  </si>
  <si>
    <t>Urban Park Improvements &amp; Repair</t>
  </si>
  <si>
    <t>NM</t>
  </si>
  <si>
    <t>--</t>
  </si>
  <si>
    <t>CM</t>
  </si>
  <si>
    <t>D,P</t>
  </si>
  <si>
    <t>Burnt Bridge Creek Trail</t>
  </si>
  <si>
    <t>TM</t>
  </si>
  <si>
    <t>Capital Repairs</t>
  </si>
  <si>
    <t>ADA access improvements</t>
  </si>
  <si>
    <t>TA</t>
  </si>
  <si>
    <t>n/a</t>
  </si>
  <si>
    <t>TD</t>
  </si>
  <si>
    <t>no current</t>
  </si>
  <si>
    <t>F,S,L,G,D,P</t>
  </si>
  <si>
    <t>SD</t>
  </si>
  <si>
    <t>M,G,D,P</t>
  </si>
  <si>
    <t>Planning</t>
  </si>
  <si>
    <t>Parks Comprehensive Plan Update</t>
  </si>
  <si>
    <t>Clark County-Urban Unincorporated Area</t>
  </si>
  <si>
    <t xml:space="preserve">Urban Park Acquisition </t>
  </si>
  <si>
    <t>Neighborhood Park #5-2</t>
  </si>
  <si>
    <t>Neighborhood Park #6-1</t>
  </si>
  <si>
    <t>UUA</t>
  </si>
  <si>
    <t>Neighborhood Park #6-2</t>
  </si>
  <si>
    <t>Neighborhood Park #7-1</t>
  </si>
  <si>
    <t>Central PIF 7</t>
  </si>
  <si>
    <t xml:space="preserve">Community Park #7-2 </t>
  </si>
  <si>
    <t>North/Central PIF 7</t>
  </si>
  <si>
    <t>Neighborhood Park #8-1</t>
  </si>
  <si>
    <t>TBD</t>
  </si>
  <si>
    <t>Neighborhood Park #8-2</t>
  </si>
  <si>
    <t>Community Park #8-1</t>
  </si>
  <si>
    <t>Central PIF 9</t>
  </si>
  <si>
    <t>Neighborhood Park #9-1</t>
  </si>
  <si>
    <t>Neighborhood Park #10-1</t>
  </si>
  <si>
    <t>Neighborhood Park #10-2</t>
  </si>
  <si>
    <t>Park Development</t>
  </si>
  <si>
    <t>PIF-D, GCPD, REET-U</t>
  </si>
  <si>
    <t>Curtin Creek Community Park</t>
  </si>
  <si>
    <t>CD</t>
  </si>
  <si>
    <t>G,P</t>
  </si>
  <si>
    <t>Phase II Development</t>
  </si>
  <si>
    <t>Pleasant Valley Community Park</t>
  </si>
  <si>
    <t>Salmon Creek Community Club</t>
  </si>
  <si>
    <t>Trail Acquisitions - GCPD</t>
  </si>
  <si>
    <t xml:space="preserve">Curtin Creek Trail </t>
  </si>
  <si>
    <t xml:space="preserve">Salmon Cr Grnwy - Padden </t>
  </si>
  <si>
    <t>GCPD</t>
  </si>
  <si>
    <t>Lalonde Creek Greenway</t>
  </si>
  <si>
    <t>Salmon Cr Greenway to BPA</t>
  </si>
  <si>
    <t>Lalonde Creek Trail</t>
  </si>
  <si>
    <t>Salmon Creek Grnwy to BPA</t>
  </si>
  <si>
    <t>Cougar Creek Greenway</t>
  </si>
  <si>
    <t>Hazel Dell Ave to Salmon Cr</t>
  </si>
  <si>
    <t>Cougar Creek Trail</t>
  </si>
  <si>
    <t>Whipple Creek Trail</t>
  </si>
  <si>
    <t>Salmon Creek Trail</t>
  </si>
  <si>
    <t>I-5 to WSU</t>
  </si>
  <si>
    <t>8&amp;10</t>
  </si>
  <si>
    <t>Trail Development &amp; Improvements</t>
  </si>
  <si>
    <t>192nd ave. to Lacamas TH</t>
  </si>
  <si>
    <t>REET-U</t>
  </si>
  <si>
    <t>S,G,P</t>
  </si>
  <si>
    <t>Vancouver Lake Trail</t>
  </si>
  <si>
    <t>Lake River Bridge</t>
  </si>
  <si>
    <t>Salmon Creek Greenway Trail</t>
  </si>
  <si>
    <t>9/10</t>
  </si>
  <si>
    <t>Curtin Creek Trail</t>
  </si>
  <si>
    <t>119th St through park to 87th Ave</t>
  </si>
  <si>
    <t>Hazel Dell to 119th St</t>
  </si>
  <si>
    <t>Lalonde Trail</t>
  </si>
  <si>
    <t>Sherwood North to 99th St via BPA</t>
  </si>
  <si>
    <t>Trail Development</t>
  </si>
  <si>
    <t>Support volunteer projects</t>
  </si>
  <si>
    <t>Orchards Community Park</t>
  </si>
  <si>
    <t>UUA Neighborhood Parks</t>
  </si>
  <si>
    <t>UUA NH / COMM Parks-as needed</t>
  </si>
  <si>
    <t>UUA Community Parks, as needed</t>
  </si>
  <si>
    <t>Conservation Area Acquisitions</t>
  </si>
  <si>
    <t>CF</t>
  </si>
  <si>
    <t>Special Facility Development &amp; Improvements</t>
  </si>
  <si>
    <t>English Pit Rifle Range</t>
  </si>
  <si>
    <t>SM</t>
  </si>
  <si>
    <t>H.B. Fuller</t>
  </si>
  <si>
    <t>Sports Field Development</t>
  </si>
  <si>
    <t>Curtin Creek</t>
  </si>
  <si>
    <t>Harmony Sports Complex</t>
  </si>
  <si>
    <t>Clark</t>
  </si>
  <si>
    <t>REET-R</t>
  </si>
  <si>
    <t>Hockinson Comm Park Phase 2</t>
  </si>
  <si>
    <t>Pacific Park Sports Fields</t>
  </si>
  <si>
    <t>Softball and Soccer Fields</t>
  </si>
  <si>
    <t>Park/Facility/Open Space Maps</t>
  </si>
  <si>
    <t>P</t>
  </si>
  <si>
    <t>REET- U (REET-C, REET-R, PS)</t>
  </si>
  <si>
    <t>Organizational Study/Business Plan</t>
  </si>
  <si>
    <t>GRAND TOTAL UUA</t>
  </si>
  <si>
    <t>R</t>
  </si>
  <si>
    <t>Acquisition (~200 acres)</t>
  </si>
  <si>
    <t>RA</t>
  </si>
  <si>
    <t>Camp Bonneville</t>
  </si>
  <si>
    <t>RD</t>
  </si>
  <si>
    <t>Phase I Development</t>
  </si>
  <si>
    <t>RM</t>
  </si>
  <si>
    <t>Restoration</t>
  </si>
  <si>
    <t>Green Mountain Trail</t>
  </si>
  <si>
    <t>L,G,D,P</t>
  </si>
  <si>
    <t>North South Powerline Trail</t>
  </si>
  <si>
    <t>Ross to Lewis River Greenway</t>
  </si>
  <si>
    <t xml:space="preserve">Chelatchie RR Trail </t>
  </si>
  <si>
    <t>SA</t>
  </si>
  <si>
    <t>Green Mountain</t>
  </si>
  <si>
    <t xml:space="preserve">Camp Bonneville </t>
  </si>
  <si>
    <t>Reuse and Master Plan Update</t>
  </si>
  <si>
    <t>OM</t>
  </si>
  <si>
    <t>East Fork Lewis River Greenway</t>
  </si>
  <si>
    <t>Management Plan</t>
  </si>
  <si>
    <t>GRAND TOTAL REGIONAL</t>
  </si>
  <si>
    <t>Sorenson NH Park</t>
  </si>
  <si>
    <t>Kozy Kamp NH Park</t>
  </si>
  <si>
    <t>Otto Brown NH Park</t>
  </si>
  <si>
    <t>Tower Crest NH Park</t>
  </si>
  <si>
    <t>N of18th/E of 162nd</t>
  </si>
  <si>
    <t>Neighborhood Park #5-1</t>
  </si>
  <si>
    <t>N of 63rd</t>
  </si>
  <si>
    <t>N of Padden/W of 94th</t>
  </si>
  <si>
    <t>S of Padden/E of 94th</t>
  </si>
  <si>
    <t xml:space="preserve">Community Park #7-2 (Swanson) </t>
  </si>
  <si>
    <t>Kelley Meadows Park</t>
  </si>
  <si>
    <t>N of 99th/E of I-5</t>
  </si>
  <si>
    <t>S of 99th/E of I-5</t>
  </si>
  <si>
    <t>GCPD, REET-U</t>
  </si>
  <si>
    <t>N of Fourth Plain/E of 117th</t>
  </si>
  <si>
    <t>E of I-5</t>
  </si>
  <si>
    <t>Neighborhood Park #9-2</t>
  </si>
  <si>
    <t>W of I-5</t>
  </si>
  <si>
    <t>Funding Key</t>
  </si>
  <si>
    <t>Outside Sources:</t>
  </si>
  <si>
    <t>Local Sources:</t>
  </si>
  <si>
    <t>D: Donation</t>
  </si>
  <si>
    <t>PIF-A: Park Impact Fees (Acquisition)</t>
  </si>
  <si>
    <t>G: Grants</t>
  </si>
  <si>
    <t>PIF-D: Park Impact Fees (Development)</t>
  </si>
  <si>
    <t>P: Partnerships</t>
  </si>
  <si>
    <t>S: State Funding</t>
  </si>
  <si>
    <t>REET-U: Urban Unincorporated Area REET</t>
  </si>
  <si>
    <t>L: Other Local Funding (Transportation, etc)</t>
  </si>
  <si>
    <t>REET-R: Regional REET</t>
  </si>
  <si>
    <t>M: Matching Fund Program</t>
  </si>
  <si>
    <t>CF: Conservation Futures</t>
  </si>
  <si>
    <t>T: Trade</t>
  </si>
  <si>
    <t>GCPD: Greater Clark Parks District (MPD)</t>
  </si>
  <si>
    <t>B: Bonds</t>
  </si>
  <si>
    <t>Hazel Dell CP - Heritage Farm</t>
  </si>
  <si>
    <t>Local Funding</t>
  </si>
  <si>
    <t>Estimated Cost</t>
  </si>
  <si>
    <t>Neighborhood Parks</t>
  </si>
  <si>
    <t>Acquisition</t>
  </si>
  <si>
    <t>Development</t>
  </si>
  <si>
    <t>Major Maintenance, Repairs, and Site Improvements</t>
  </si>
  <si>
    <t>Community Parks</t>
  </si>
  <si>
    <t>Open Space &amp; Greenways</t>
  </si>
  <si>
    <t>Trails</t>
  </si>
  <si>
    <t>Chelatchie RR Trail</t>
  </si>
  <si>
    <t>St. John's to 119th (5.8m)</t>
  </si>
  <si>
    <t>7/8</t>
  </si>
  <si>
    <t>Recreation Facilities</t>
  </si>
  <si>
    <t>FA</t>
  </si>
  <si>
    <t xml:space="preserve">NW area </t>
  </si>
  <si>
    <t>8/9/10</t>
  </si>
  <si>
    <t>Construction</t>
  </si>
  <si>
    <t>FD</t>
  </si>
  <si>
    <t>Special Facilities</t>
  </si>
  <si>
    <t>Development Match</t>
  </si>
  <si>
    <t>BMX Park</t>
  </si>
  <si>
    <t>Regional Parks</t>
  </si>
  <si>
    <t>Conversion of Souixon</t>
  </si>
  <si>
    <t>Conversion (~160 acres)</t>
  </si>
  <si>
    <t>Tukes Mountain</t>
  </si>
  <si>
    <t>Acquisition (~150 acres)</t>
  </si>
  <si>
    <t>Whipple Creek Reg Park &amp; Trail</t>
  </si>
  <si>
    <t>Master Planning &amp; Development</t>
  </si>
  <si>
    <t xml:space="preserve">Lucia Falls Park </t>
  </si>
  <si>
    <t>Lacamas Lake Park</t>
  </si>
  <si>
    <t xml:space="preserve">Salmon Creek Uplands Access </t>
  </si>
  <si>
    <t>Captain William Clark Park</t>
  </si>
  <si>
    <t>Non-motorized boat launch</t>
  </si>
  <si>
    <t>Acquisition/Preservation</t>
  </si>
  <si>
    <t>China Ditch</t>
  </si>
  <si>
    <t>North Fork Lewis River</t>
  </si>
  <si>
    <t>Lewis River Greenway Project</t>
  </si>
  <si>
    <t>Special Projects</t>
  </si>
  <si>
    <t>Restoration Opportunities</t>
  </si>
  <si>
    <t>Hockinson Park to Lacamas Creek</t>
  </si>
  <si>
    <t>CASEE Center to Battle Ground</t>
  </si>
  <si>
    <t>Camp Bonneville Trail</t>
  </si>
  <si>
    <t>Camp Currie-Lacamas Trail</t>
  </si>
  <si>
    <t>Camp Currie to Lacamas Trail</t>
  </si>
  <si>
    <t>Moulton Falls to Yacolt (2.7m)</t>
  </si>
  <si>
    <t>I-5 Corridor</t>
  </si>
  <si>
    <t>Downtown Vancouver to Ridgefield</t>
  </si>
  <si>
    <t>S,L,G,D,P</t>
  </si>
  <si>
    <t>Rural Sports Field Development Program</t>
  </si>
  <si>
    <t>Site #3: Lacamas/Camas-Wash area</t>
  </si>
  <si>
    <t>Sports Field Acquisition</t>
  </si>
  <si>
    <t>Site #5: East County/Camas-Wash area</t>
  </si>
  <si>
    <t>Site #6: North Clark/Battle Ground area</t>
  </si>
  <si>
    <t>Motorized Boat Launch</t>
  </si>
  <si>
    <t>Development along Columbia River</t>
  </si>
  <si>
    <t>TOTAL - ALL CAPITAL PROJECTS</t>
  </si>
  <si>
    <t>Non-Capital Projects</t>
  </si>
  <si>
    <t>Motorized &amp; Non-motorized Boat Launch Site Study</t>
  </si>
  <si>
    <t xml:space="preserve">Condition Assessment </t>
  </si>
  <si>
    <t>TOTAL - ALL NON-CAPITAL PROJECTS</t>
  </si>
  <si>
    <t>Regional System</t>
  </si>
  <si>
    <t>Urban Unincorporated Area</t>
  </si>
  <si>
    <t>G, P</t>
  </si>
  <si>
    <t>11th ave access/trailhead</t>
  </si>
  <si>
    <t>Lake River to NW 36th</t>
  </si>
  <si>
    <t>Salmon Ck Prk - Pleasant Valley Prk</t>
  </si>
  <si>
    <t>11th Ave to Chinook Pk</t>
  </si>
  <si>
    <t>Development in regional park</t>
  </si>
  <si>
    <t>Community Park #5-1</t>
  </si>
  <si>
    <t>Community Park #5-2</t>
  </si>
  <si>
    <t>Community Park #7-1</t>
  </si>
  <si>
    <t>Community Park #10-1</t>
  </si>
  <si>
    <t>Community Park #10-2</t>
  </si>
  <si>
    <t>Felida Community Park</t>
  </si>
  <si>
    <t>parking expansion</t>
  </si>
  <si>
    <t>2016-17</t>
  </si>
  <si>
    <t>C-1</t>
  </si>
  <si>
    <t>C-2</t>
  </si>
  <si>
    <t>C-3</t>
  </si>
  <si>
    <t>C-4</t>
  </si>
  <si>
    <t>C-6</t>
  </si>
  <si>
    <t>C-7</t>
  </si>
  <si>
    <t>C-8</t>
  </si>
  <si>
    <t>C-9</t>
  </si>
  <si>
    <t>C-10</t>
  </si>
  <si>
    <t>C-11</t>
  </si>
  <si>
    <t>C-12</t>
  </si>
  <si>
    <t>C-13</t>
  </si>
  <si>
    <t>Neighborhood Park #10-3</t>
  </si>
  <si>
    <t>C-14</t>
  </si>
  <si>
    <r>
      <t xml:space="preserve">Connection </t>
    </r>
    <r>
      <rPr>
        <sz val="8"/>
        <rFont val="CG Omega"/>
        <family val="0"/>
      </rPr>
      <t>@</t>
    </r>
    <r>
      <rPr>
        <sz val="8.5"/>
        <rFont val="CG Omega"/>
        <family val="2"/>
      </rPr>
      <t>11th</t>
    </r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</si>
  <si>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</si>
  <si>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</si>
  <si>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</si>
  <si>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</si>
  <si>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</si>
  <si>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</si>
  <si>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</si>
  <si>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</si>
  <si>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</si>
  <si>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</si>
  <si>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</si>
  <si>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</si>
  <si>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</si>
  <si>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</si>
  <si>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</si>
  <si>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</si>
  <si>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</si>
  <si>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</si>
  <si>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</si>
  <si>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</si>
  <si>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C-36</t>
  </si>
  <si>
    <t>C-37</t>
  </si>
  <si>
    <t>C-38</t>
  </si>
  <si>
    <t>C-39</t>
  </si>
  <si>
    <t>C-40</t>
  </si>
  <si>
    <t>Community Park expansion</t>
  </si>
  <si>
    <t>Felida parking site</t>
  </si>
  <si>
    <t>PIF-9</t>
  </si>
  <si>
    <t>C-35</t>
  </si>
  <si>
    <t>RP</t>
  </si>
  <si>
    <t>Future Community Rec Center Site #1</t>
  </si>
  <si>
    <t xml:space="preserve">Salmon Creek Lower Greenway </t>
  </si>
  <si>
    <t>60 ac. Upland to Van Lake</t>
  </si>
  <si>
    <t xml:space="preserve">Camp Currie </t>
  </si>
  <si>
    <t>Redevelopment</t>
  </si>
  <si>
    <t>Curtin Sprgs Wild.Habitat (Swanson)</t>
  </si>
  <si>
    <t>Comm. Park phase 1</t>
  </si>
  <si>
    <t>Felida Park-Children's Garden</t>
  </si>
  <si>
    <t>Sgt Brad Crawford Park</t>
  </si>
  <si>
    <t>Cougar Creek Woods Park</t>
  </si>
  <si>
    <t>MP &amp; phase I</t>
  </si>
  <si>
    <t>REET-U, CF</t>
  </si>
  <si>
    <t>East Powerline Trail, BPA</t>
  </si>
  <si>
    <t>Upgrade Shelter - phase II</t>
  </si>
  <si>
    <t>Playground Replacements</t>
  </si>
  <si>
    <t>Relocation to Camp Bonniville</t>
  </si>
  <si>
    <t>Safe Routes to Parks Plan</t>
  </si>
  <si>
    <t>Off-Leash Facilities</t>
  </si>
  <si>
    <t>UUA-Regional Parks</t>
  </si>
  <si>
    <t>BMX facility</t>
  </si>
  <si>
    <t>Trans/Parks dept collaboration</t>
  </si>
  <si>
    <t>User-friendly park system maps</t>
  </si>
  <si>
    <t>2015:2021</t>
  </si>
  <si>
    <t>C-41</t>
  </si>
  <si>
    <t>C-42</t>
  </si>
  <si>
    <t>C-43</t>
  </si>
  <si>
    <t>C-44</t>
  </si>
  <si>
    <t>C-5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</si>
  <si>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</si>
  <si>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</si>
  <si>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</si>
  <si>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</si>
  <si>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</si>
  <si>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</si>
  <si>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</si>
  <si>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</si>
  <si>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</si>
  <si>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</si>
  <si>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</si>
  <si>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</si>
  <si>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</si>
  <si>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</si>
  <si>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</si>
  <si>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</si>
  <si>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Neighborhood Park #7-2</t>
  </si>
  <si>
    <t>Neighborhood Park #__-3</t>
  </si>
  <si>
    <t>2015 Appr.</t>
  </si>
  <si>
    <t xml:space="preserve">Heritage Farm </t>
  </si>
  <si>
    <t>Phase III Development</t>
  </si>
  <si>
    <t>Off Leash Area - Southeast</t>
  </si>
  <si>
    <t xml:space="preserve">Community Rec Center </t>
  </si>
  <si>
    <t>Columbia River Access</t>
  </si>
  <si>
    <t>Chelatchie Prairie Trail</t>
  </si>
  <si>
    <t>Heritage Trail to Green Mtn</t>
  </si>
  <si>
    <t>Green Mtn - 54th St (2.4m)</t>
  </si>
  <si>
    <t>Yale Dam to Siouxon Park (3.7m)</t>
  </si>
  <si>
    <t>199th through City of BG (1.7m)</t>
  </si>
  <si>
    <t>Community Rec Center</t>
  </si>
  <si>
    <t xml:space="preserve">Feasibility Study </t>
  </si>
  <si>
    <t xml:space="preserve"> REET-R</t>
  </si>
  <si>
    <t>Survey - assess changing needs</t>
  </si>
  <si>
    <t>Public survey for Outdoor Rec</t>
  </si>
  <si>
    <t>PIF, REET</t>
  </si>
  <si>
    <t>PIF,REET</t>
  </si>
  <si>
    <t>Off Leash Area #4 - Northwest UUA</t>
  </si>
  <si>
    <t>Off Leash Area #3 - North UUA</t>
  </si>
  <si>
    <t>North Fork Lewis River RP</t>
  </si>
  <si>
    <t>La Center/Ridgefield Area RP</t>
  </si>
  <si>
    <t>Green Mtn Park to Goodwin Rd</t>
  </si>
  <si>
    <t>Pacific, Hazel Dell &amp; Heritage Farm</t>
  </si>
  <si>
    <t>Camp Host pads</t>
  </si>
  <si>
    <t>C-61</t>
  </si>
  <si>
    <t>Mackie NH park</t>
  </si>
  <si>
    <t>Vydra NH park</t>
  </si>
  <si>
    <t>Sunset NH park</t>
  </si>
  <si>
    <t>Sunnyside NH park</t>
  </si>
  <si>
    <t>St Johns NH park</t>
  </si>
  <si>
    <t>Blueberry NH park</t>
  </si>
  <si>
    <t>Foley NH park</t>
  </si>
  <si>
    <t>Kozy Kamp NH park</t>
  </si>
  <si>
    <t>Mount Vista</t>
  </si>
  <si>
    <t>PIF/REET</t>
  </si>
  <si>
    <t>Pacific Park</t>
  </si>
  <si>
    <t>Level III development</t>
  </si>
  <si>
    <t>Curtin Springs Habitat Park</t>
  </si>
  <si>
    <t>Cougar Creek Woods</t>
  </si>
  <si>
    <t xml:space="preserve">See separate listing </t>
  </si>
  <si>
    <t>See separate listing</t>
  </si>
  <si>
    <t>Disc Golf-Small/mid-size course #2</t>
  </si>
  <si>
    <t>Bratton Canyon</t>
  </si>
  <si>
    <t>Master Planning &amp; Redevelopment</t>
  </si>
  <si>
    <t>Action</t>
  </si>
  <si>
    <r>
      <t xml:space="preserve">20-Year Projects </t>
    </r>
    <r>
      <rPr>
        <sz val="14"/>
        <rFont val="Arial"/>
        <family val="2"/>
      </rPr>
      <t>(lower priority)</t>
    </r>
    <r>
      <rPr>
        <b/>
        <sz val="16"/>
        <color indexed="10"/>
        <rFont val="Arial"/>
        <family val="2"/>
      </rPr>
      <t xml:space="preserve"> DRAFT</t>
    </r>
  </si>
  <si>
    <r>
      <t xml:space="preserve">Clark County-Urban Unincorporated Area (continued)  </t>
    </r>
    <r>
      <rPr>
        <b/>
        <sz val="18"/>
        <color indexed="13"/>
        <rFont val="CG Omega"/>
        <family val="0"/>
      </rPr>
      <t>Note: Trails, Planning &amp; Repair Projects are not eligible for PIF Funds</t>
    </r>
  </si>
  <si>
    <r>
      <rPr>
        <b/>
        <sz val="10"/>
        <rFont val="CG Omega"/>
        <family val="2"/>
      </rPr>
      <t xml:space="preserve"> </t>
    </r>
    <r>
      <rPr>
        <b/>
        <sz val="16"/>
        <rFont val="CG Omega"/>
        <family val="2"/>
      </rPr>
      <t>6-Y</t>
    </r>
    <r>
      <rPr>
        <b/>
        <sz val="14"/>
        <rFont val="CG Omega"/>
        <family val="2"/>
      </rPr>
      <t>EAR</t>
    </r>
    <r>
      <rPr>
        <b/>
        <sz val="10"/>
        <rFont val="CG Omega"/>
        <family val="2"/>
      </rPr>
      <t xml:space="preserve"> </t>
    </r>
    <r>
      <rPr>
        <b/>
        <sz val="16"/>
        <rFont val="CG Omega"/>
        <family val="2"/>
      </rPr>
      <t>(H</t>
    </r>
    <r>
      <rPr>
        <b/>
        <sz val="14"/>
        <rFont val="CG Omega"/>
        <family val="2"/>
      </rPr>
      <t>IGH</t>
    </r>
    <r>
      <rPr>
        <b/>
        <sz val="10"/>
        <rFont val="CG Omega"/>
        <family val="2"/>
      </rPr>
      <t xml:space="preserve"> </t>
    </r>
    <r>
      <rPr>
        <b/>
        <sz val="16"/>
        <rFont val="CG Omega"/>
        <family val="2"/>
      </rPr>
      <t>P</t>
    </r>
    <r>
      <rPr>
        <b/>
        <sz val="14"/>
        <rFont val="CG Omega"/>
        <family val="2"/>
      </rPr>
      <t>RIORITY</t>
    </r>
    <r>
      <rPr>
        <b/>
        <sz val="16"/>
        <rFont val="CG Omega"/>
        <family val="2"/>
      </rPr>
      <t>)</t>
    </r>
    <r>
      <rPr>
        <b/>
        <sz val="10"/>
        <rFont val="CG Omega"/>
        <family val="2"/>
      </rPr>
      <t xml:space="preserve"> </t>
    </r>
    <r>
      <rPr>
        <b/>
        <sz val="16"/>
        <rFont val="CG Omega"/>
        <family val="2"/>
      </rPr>
      <t>P</t>
    </r>
    <r>
      <rPr>
        <b/>
        <sz val="14"/>
        <rFont val="CG Omega"/>
        <family val="2"/>
      </rPr>
      <t xml:space="preserve">ROJECTS 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</si>
</sst>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0.000%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,###,###,###,###,##0.00;[Color3]\-###,###,###,###,###,##0.00"/>
    <numFmt numFmtId="175" formatCode="###,###,###,###,###,##0.0;[Color3]\-###,###,###,###,###,##0.0"/>
    <numFmt numFmtId="176" formatCode="###,###,###,###,###,##0;[Color3]\-###,###,###,###,###,##0"/>
    <numFmt numFmtId="177" formatCode="#,##0.00000000000"/>
    <numFmt numFmtId="178" formatCode="&quot;$&quot;#,##0.0"/>
    <numFmt numFmtId="179" formatCode="0.0000"/>
    <numFmt numFmtId="180" formatCode="0.000"/>
    <numFmt numFmtId="181" formatCode="0.0"/>
    <numFmt numFmtId="182" formatCode="_(&quot;$&quot;* #,##0.0_);_(&quot;$&quot;* \(#,##0.0\);_(&quot;$&quot;* &quot;-&quot;?_);_(@_)"/>
    <numFmt numFmtId="183" formatCode="_(* #,##0.0_);_(* \(#,##0.0\);_(* &quot;-&quot;?_);_(@_)"/>
    <numFmt numFmtId="184" formatCode="0.00000"/>
    <numFmt numFmtId="185" formatCode="_(* #,##0.0_);_(* \(#,##0.0\);_(* &quot;-&quot;??_);_(@_)"/>
    <numFmt numFmtId="186" formatCode="#,##0.0_);[Red]\(#,##0.0\)"/>
    <numFmt numFmtId="187" formatCode="0.000000"/>
    <numFmt numFmtId="188" formatCode="[$-409]dddd\,\ mmmm\ dd\,\ yyyy"/>
    <numFmt numFmtId="189" formatCode="0.0000000000"/>
    <numFmt numFmtId="190" formatCode="0.00000000000"/>
    <numFmt numFmtId="191" formatCode="0.000000000000"/>
    <numFmt numFmtId="192" formatCode="0.000000000"/>
    <numFmt numFmtId="193" formatCode="0.00000000"/>
    <numFmt numFmtId="194" formatCode="0.0000000"/>
    <numFmt numFmtId="195" formatCode="#,##0.0"/>
    <numFmt numFmtId="196" formatCode="#,##0.00;[Red]#,##0.00"/>
    <numFmt numFmtId="197" formatCode="&quot;$&quot;#,##0;[Red]&quot;$&quot;#,##0"/>
    <numFmt numFmtId="198" formatCode="0;[Red]0"/>
  </numFmts>
  <fonts count="70">
    <font>
      <sz val="10"/>
      <name val="Arial"/>
      <family val="0"/>
    </font>
    <font>
      <u val="single"/>
      <sz val="12.5"/>
      <color indexed="36"/>
      <name val="Arial"/>
      <family val="2"/>
    </font>
    <font>
      <u val="single"/>
      <sz val="12.5"/>
      <color indexed="12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CG Omega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16"/>
      <name val="CG Omega"/>
      <family val="2"/>
    </font>
    <font>
      <sz val="18"/>
      <color indexed="9"/>
      <name val="CG Omega"/>
      <family val="2"/>
    </font>
    <font>
      <b/>
      <sz val="18"/>
      <color indexed="9"/>
      <name val="CG Omega"/>
      <family val="2"/>
    </font>
    <font>
      <b/>
      <sz val="10"/>
      <color indexed="8"/>
      <name val="CG Omega"/>
      <family val="2"/>
    </font>
    <font>
      <b/>
      <sz val="10"/>
      <name val="Arial"/>
      <family val="2"/>
    </font>
    <font>
      <sz val="10"/>
      <color indexed="9"/>
      <name val="CG Omega"/>
      <family val="2"/>
    </font>
    <font>
      <b/>
      <sz val="10"/>
      <color indexed="9"/>
      <name val="CG Omega"/>
      <family val="2"/>
    </font>
    <font>
      <sz val="8.5"/>
      <name val="CG Omega"/>
      <family val="2"/>
    </font>
    <font>
      <b/>
      <sz val="8.5"/>
      <name val="CG Omega"/>
      <family val="2"/>
    </font>
    <font>
      <sz val="8.5"/>
      <color indexed="8"/>
      <name val="CG Omega"/>
      <family val="2"/>
    </font>
    <font>
      <sz val="8.5"/>
      <color indexed="9"/>
      <name val="CG Omega"/>
      <family val="2"/>
    </font>
    <font>
      <sz val="7"/>
      <name val="CG Omega"/>
      <family val="2"/>
    </font>
    <font>
      <sz val="9"/>
      <name val="CG Omega"/>
      <family val="2"/>
    </font>
    <font>
      <sz val="6"/>
      <name val="CG Omega"/>
      <family val="2"/>
    </font>
    <font>
      <b/>
      <sz val="8.5"/>
      <color indexed="9"/>
      <name val="CG Omega"/>
      <family val="2"/>
    </font>
    <font>
      <u val="single"/>
      <sz val="10"/>
      <name val="CG Omega"/>
      <family val="2"/>
    </font>
    <font>
      <b/>
      <sz val="14"/>
      <color indexed="9"/>
      <name val="CG Omega"/>
      <family val="2"/>
    </font>
    <font>
      <sz val="14"/>
      <color indexed="9"/>
      <name val="CG Omega"/>
      <family val="2"/>
    </font>
    <font>
      <sz val="14"/>
      <name val="Arial"/>
      <family val="2"/>
    </font>
    <font>
      <sz val="16"/>
      <name val="Arial"/>
      <family val="2"/>
    </font>
    <font>
      <sz val="8"/>
      <name val="CG Omega"/>
      <family val="0"/>
    </font>
    <font>
      <b/>
      <sz val="9"/>
      <name val="CG Omega"/>
      <family val="2"/>
    </font>
    <font>
      <sz val="9"/>
      <name val="Arial"/>
      <family val="2"/>
    </font>
    <font>
      <sz val="9"/>
      <color indexed="9"/>
      <name val="CG Omega"/>
      <family val="2"/>
    </font>
    <font>
      <b/>
      <sz val="16"/>
      <color indexed="10"/>
      <name val="Arial"/>
      <family val="2"/>
    </font>
    <font>
      <b/>
      <sz val="11"/>
      <name val="CG Omega"/>
      <family val="0"/>
    </font>
    <font>
      <b/>
      <sz val="18"/>
      <color indexed="13"/>
      <name val="CG Omeg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6" fontId="10" fillId="34" borderId="0" xfId="57" applyNumberFormat="1" applyFont="1" applyFill="1" applyBorder="1" applyAlignment="1">
      <alignment horizontal="center" wrapText="1"/>
      <protection/>
    </xf>
    <xf numFmtId="6" fontId="11" fillId="35" borderId="0" xfId="57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0" fontId="13" fillId="34" borderId="0" xfId="0" applyFont="1" applyFill="1" applyBorder="1" applyAlignment="1">
      <alignment horizontal="center"/>
    </xf>
    <xf numFmtId="6" fontId="14" fillId="34" borderId="0" xfId="57" applyNumberFormat="1" applyFont="1" applyFill="1" applyBorder="1" applyAlignment="1">
      <alignment horizontal="center" wrapText="1"/>
      <protection/>
    </xf>
    <xf numFmtId="165" fontId="15" fillId="0" borderId="10" xfId="0" applyNumberFormat="1" applyFont="1" applyFill="1" applyBorder="1" applyAlignment="1">
      <alignment vertical="distributed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15" fillId="0" borderId="11" xfId="0" applyFont="1" applyFill="1" applyBorder="1" applyAlignment="1">
      <alignment vertical="distributed" wrapText="1"/>
    </xf>
    <xf numFmtId="0" fontId="15" fillId="0" borderId="11" xfId="0" applyFont="1" applyFill="1" applyBorder="1" applyAlignment="1">
      <alignment horizontal="left" vertical="distributed" wrapText="1"/>
    </xf>
    <xf numFmtId="0" fontId="15" fillId="0" borderId="11" xfId="0" applyFont="1" applyFill="1" applyBorder="1" applyAlignment="1">
      <alignment horizontal="center" vertical="distributed" wrapText="1"/>
    </xf>
    <xf numFmtId="1" fontId="15" fillId="0" borderId="11" xfId="0" applyNumberFormat="1" applyFont="1" applyFill="1" applyBorder="1" applyAlignment="1">
      <alignment horizontal="center" vertical="distributed"/>
    </xf>
    <xf numFmtId="0" fontId="15" fillId="0" borderId="11" xfId="0" applyFont="1" applyFill="1" applyBorder="1" applyAlignment="1">
      <alignment horizontal="center" vertical="distributed"/>
    </xf>
    <xf numFmtId="165" fontId="15" fillId="0" borderId="11" xfId="0" applyNumberFormat="1" applyFont="1" applyFill="1" applyBorder="1" applyAlignment="1">
      <alignment horizontal="center" vertical="distributed"/>
    </xf>
    <xf numFmtId="165" fontId="15" fillId="0" borderId="11" xfId="0" applyNumberFormat="1" applyFont="1" applyFill="1" applyBorder="1" applyAlignment="1">
      <alignment horizontal="right" vertical="distributed"/>
    </xf>
    <xf numFmtId="165" fontId="15" fillId="0" borderId="11" xfId="0" applyNumberFormat="1" applyFont="1" applyFill="1" applyBorder="1" applyAlignment="1">
      <alignment vertical="distributed"/>
    </xf>
    <xf numFmtId="1" fontId="15" fillId="0" borderId="11" xfId="0" applyNumberFormat="1" applyFont="1" applyFill="1" applyBorder="1" applyAlignment="1" quotePrefix="1">
      <alignment horizontal="center" vertical="distributed" wrapText="1"/>
    </xf>
    <xf numFmtId="165" fontId="15" fillId="0" borderId="11" xfId="0" applyNumberFormat="1" applyFont="1" applyFill="1" applyBorder="1" applyAlignment="1">
      <alignment horizontal="center" vertical="distributed" wrapText="1"/>
    </xf>
    <xf numFmtId="165" fontId="15" fillId="0" borderId="11" xfId="0" applyNumberFormat="1" applyFont="1" applyFill="1" applyBorder="1" applyAlignment="1">
      <alignment horizontal="right" vertical="distributed" wrapText="1"/>
    </xf>
    <xf numFmtId="1" fontId="15" fillId="0" borderId="11" xfId="0" applyNumberFormat="1" applyFont="1" applyFill="1" applyBorder="1" applyAlignment="1">
      <alignment horizontal="center" vertical="distributed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 horizontal="center" vertical="distributed"/>
    </xf>
    <xf numFmtId="0" fontId="15" fillId="0" borderId="11" xfId="0" applyFont="1" applyFill="1" applyBorder="1" applyAlignment="1" quotePrefix="1">
      <alignment horizontal="left" vertical="distributed" wrapText="1"/>
    </xf>
    <xf numFmtId="3" fontId="15" fillId="0" borderId="11" xfId="0" applyNumberFormat="1" applyFont="1" applyFill="1" applyBorder="1" applyAlignment="1">
      <alignment horizontal="left" vertical="distributed" wrapText="1"/>
    </xf>
    <xf numFmtId="3" fontId="15" fillId="0" borderId="11" xfId="0" applyNumberFormat="1" applyFont="1" applyFill="1" applyBorder="1" applyAlignment="1">
      <alignment horizontal="center" vertical="distributed" wrapText="1"/>
    </xf>
    <xf numFmtId="0" fontId="15" fillId="36" borderId="0" xfId="0" applyFont="1" applyFill="1" applyBorder="1" applyAlignment="1">
      <alignment horizontal="center" vertical="top" wrapText="1"/>
    </xf>
    <xf numFmtId="0" fontId="15" fillId="36" borderId="0" xfId="0" applyFont="1" applyFill="1" applyBorder="1" applyAlignment="1">
      <alignment wrapText="1"/>
    </xf>
    <xf numFmtId="165" fontId="15" fillId="0" borderId="12" xfId="0" applyNumberFormat="1" applyFont="1" applyFill="1" applyBorder="1" applyAlignment="1">
      <alignment vertical="distributed"/>
    </xf>
    <xf numFmtId="165" fontId="15" fillId="0" borderId="12" xfId="0" applyNumberFormat="1" applyFont="1" applyFill="1" applyBorder="1" applyAlignment="1">
      <alignment horizontal="right" vertical="distributed"/>
    </xf>
    <xf numFmtId="0" fontId="16" fillId="0" borderId="0" xfId="0" applyFont="1" applyFill="1" applyBorder="1" applyAlignment="1">
      <alignment vertical="distributed"/>
    </xf>
    <xf numFmtId="0" fontId="16" fillId="0" borderId="0" xfId="0" applyFont="1" applyFill="1" applyBorder="1" applyAlignment="1">
      <alignment horizontal="left" vertical="distributed"/>
    </xf>
    <xf numFmtId="0" fontId="16" fillId="0" borderId="0" xfId="0" applyFont="1" applyFill="1" applyBorder="1" applyAlignment="1">
      <alignment horizontal="center" vertical="distributed"/>
    </xf>
    <xf numFmtId="1" fontId="16" fillId="0" borderId="0" xfId="0" applyNumberFormat="1" applyFont="1" applyFill="1" applyBorder="1" applyAlignment="1">
      <alignment horizontal="center" vertical="distributed" wrapText="1"/>
    </xf>
    <xf numFmtId="0" fontId="16" fillId="0" borderId="0" xfId="0" applyFont="1" applyFill="1" applyBorder="1" applyAlignment="1">
      <alignment horizontal="center" vertical="distributed" wrapText="1"/>
    </xf>
    <xf numFmtId="165" fontId="16" fillId="0" borderId="0" xfId="0" applyNumberFormat="1" applyFont="1" applyFill="1" applyBorder="1" applyAlignment="1">
      <alignment vertical="distributed" wrapText="1"/>
    </xf>
    <xf numFmtId="165" fontId="16" fillId="0" borderId="0" xfId="0" applyNumberFormat="1" applyFont="1" applyFill="1" applyBorder="1" applyAlignment="1">
      <alignment horizontal="right" vertical="distributed"/>
    </xf>
    <xf numFmtId="1" fontId="16" fillId="0" borderId="0" xfId="0" applyNumberFormat="1" applyFont="1" applyFill="1" applyBorder="1" applyAlignment="1">
      <alignment horizontal="center" vertical="distributed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distributed" wrapText="1"/>
    </xf>
    <xf numFmtId="0" fontId="5" fillId="0" borderId="0" xfId="0" applyFont="1" applyFill="1" applyBorder="1" applyAlignment="1">
      <alignment/>
    </xf>
    <xf numFmtId="0" fontId="15" fillId="37" borderId="0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 wrapText="1"/>
    </xf>
    <xf numFmtId="0" fontId="5" fillId="37" borderId="0" xfId="0" applyFont="1" applyFill="1" applyBorder="1" applyAlignment="1">
      <alignment/>
    </xf>
    <xf numFmtId="165" fontId="15" fillId="0" borderId="11" xfId="0" applyNumberFormat="1" applyFont="1" applyFill="1" applyBorder="1" applyAlignment="1">
      <alignment vertical="distributed" wrapText="1"/>
    </xf>
    <xf numFmtId="0" fontId="15" fillId="0" borderId="13" xfId="0" applyFont="1" applyFill="1" applyBorder="1" applyAlignment="1">
      <alignment vertical="distributed" wrapText="1"/>
    </xf>
    <xf numFmtId="0" fontId="15" fillId="0" borderId="13" xfId="0" applyFont="1" applyFill="1" applyBorder="1" applyAlignment="1">
      <alignment horizontal="left" vertical="distributed" wrapText="1"/>
    </xf>
    <xf numFmtId="0" fontId="15" fillId="0" borderId="13" xfId="0" applyFont="1" applyFill="1" applyBorder="1" applyAlignment="1">
      <alignment horizontal="center" vertical="distributed" wrapText="1"/>
    </xf>
    <xf numFmtId="1" fontId="15" fillId="0" borderId="13" xfId="0" applyNumberFormat="1" applyFont="1" applyFill="1" applyBorder="1" applyAlignment="1">
      <alignment horizontal="center" vertical="distributed" wrapText="1"/>
    </xf>
    <xf numFmtId="165" fontId="15" fillId="0" borderId="13" xfId="0" applyNumberFormat="1" applyFont="1" applyFill="1" applyBorder="1" applyAlignment="1">
      <alignment horizontal="right" vertical="distributed" wrapText="1"/>
    </xf>
    <xf numFmtId="165" fontId="15" fillId="0" borderId="13" xfId="0" applyNumberFormat="1" applyFont="1" applyFill="1" applyBorder="1" applyAlignment="1">
      <alignment vertical="distributed"/>
    </xf>
    <xf numFmtId="0" fontId="15" fillId="0" borderId="13" xfId="0" applyFont="1" applyFill="1" applyBorder="1" applyAlignment="1">
      <alignment horizontal="center" vertical="distributed"/>
    </xf>
    <xf numFmtId="165" fontId="15" fillId="0" borderId="13" xfId="0" applyNumberFormat="1" applyFont="1" applyFill="1" applyBorder="1" applyAlignment="1">
      <alignment horizontal="right" vertical="distributed"/>
    </xf>
    <xf numFmtId="0" fontId="14" fillId="34" borderId="0" xfId="0" applyFont="1" applyFill="1" applyBorder="1" applyAlignment="1">
      <alignment horizontal="left" vertical="distributed" wrapText="1"/>
    </xf>
    <xf numFmtId="0" fontId="14" fillId="34" borderId="0" xfId="0" applyFont="1" applyFill="1" applyBorder="1" applyAlignment="1">
      <alignment horizontal="center" vertical="distributed" wrapText="1"/>
    </xf>
    <xf numFmtId="1" fontId="14" fillId="34" borderId="0" xfId="0" applyNumberFormat="1" applyFont="1" applyFill="1" applyBorder="1" applyAlignment="1">
      <alignment horizontal="center" vertical="distributed" wrapText="1"/>
    </xf>
    <xf numFmtId="165" fontId="14" fillId="34" borderId="0" xfId="0" applyNumberFormat="1" applyFont="1" applyFill="1" applyBorder="1" applyAlignment="1">
      <alignment vertical="distributed" wrapText="1"/>
    </xf>
    <xf numFmtId="165" fontId="14" fillId="34" borderId="0" xfId="0" applyNumberFormat="1" applyFont="1" applyFill="1" applyBorder="1" applyAlignment="1">
      <alignment horizontal="right" vertical="distributed" wrapText="1"/>
    </xf>
    <xf numFmtId="6" fontId="14" fillId="34" borderId="0" xfId="57" applyNumberFormat="1" applyFont="1" applyFill="1" applyBorder="1" applyAlignment="1">
      <alignment horizontal="right" vertical="distributed" wrapText="1"/>
      <protection/>
    </xf>
    <xf numFmtId="0" fontId="15" fillId="0" borderId="0" xfId="0" applyFont="1" applyFill="1" applyBorder="1" applyAlignment="1">
      <alignment horizontal="center" vertical="top"/>
    </xf>
    <xf numFmtId="0" fontId="15" fillId="0" borderId="11" xfId="0" applyFont="1" applyFill="1" applyBorder="1" applyAlignment="1" quotePrefix="1">
      <alignment horizontal="center" vertical="distributed" wrapText="1"/>
    </xf>
    <xf numFmtId="165" fontId="15" fillId="0" borderId="11" xfId="0" applyNumberFormat="1" applyFont="1" applyFill="1" applyBorder="1" applyAlignment="1" quotePrefix="1">
      <alignment horizontal="right" vertical="distributed"/>
    </xf>
    <xf numFmtId="0" fontId="15" fillId="38" borderId="0" xfId="0" applyFont="1" applyFill="1" applyBorder="1" applyAlignment="1">
      <alignment horizontal="center" vertical="top" wrapText="1"/>
    </xf>
    <xf numFmtId="0" fontId="5" fillId="38" borderId="0" xfId="0" applyFont="1" applyFill="1" applyBorder="1" applyAlignment="1">
      <alignment/>
    </xf>
    <xf numFmtId="0" fontId="15" fillId="38" borderId="0" xfId="0" applyFont="1" applyFill="1" applyBorder="1" applyAlignment="1">
      <alignment wrapText="1"/>
    </xf>
    <xf numFmtId="0" fontId="15" fillId="0" borderId="11" xfId="0" applyNumberFormat="1" applyFont="1" applyFill="1" applyBorder="1" applyAlignment="1">
      <alignment horizontal="left" vertical="distributed" wrapText="1"/>
    </xf>
    <xf numFmtId="165" fontId="15" fillId="0" borderId="11" xfId="0" applyNumberFormat="1" applyFont="1" applyFill="1" applyBorder="1" applyAlignment="1" quotePrefix="1">
      <alignment horizontal="right" vertical="distributed" wrapText="1"/>
    </xf>
    <xf numFmtId="0" fontId="7" fillId="37" borderId="0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left" vertical="distributed" wrapText="1"/>
    </xf>
    <xf numFmtId="165" fontId="15" fillId="0" borderId="13" xfId="0" applyNumberFormat="1" applyFont="1" applyFill="1" applyBorder="1" applyAlignment="1">
      <alignment vertical="distributed" wrapText="1"/>
    </xf>
    <xf numFmtId="1" fontId="15" fillId="0" borderId="13" xfId="0" applyNumberFormat="1" applyFont="1" applyFill="1" applyBorder="1" applyAlignment="1" quotePrefix="1">
      <alignment horizontal="center" vertical="distributed" wrapText="1"/>
    </xf>
    <xf numFmtId="0" fontId="15" fillId="0" borderId="0" xfId="0" applyFont="1" applyFill="1" applyBorder="1" applyAlignment="1">
      <alignment horizontal="center"/>
    </xf>
    <xf numFmtId="0" fontId="15" fillId="38" borderId="0" xfId="0" applyFont="1" applyFill="1" applyBorder="1" applyAlignment="1">
      <alignment horizontal="center"/>
    </xf>
    <xf numFmtId="0" fontId="15" fillId="0" borderId="13" xfId="0" applyFont="1" applyFill="1" applyBorder="1" applyAlignment="1" quotePrefix="1">
      <alignment horizontal="left" vertical="distributed" wrapText="1"/>
    </xf>
    <xf numFmtId="0" fontId="15" fillId="0" borderId="0" xfId="0" applyFont="1" applyFill="1" applyBorder="1" applyAlignment="1">
      <alignment horizontal="center" vertical="distributed" wrapText="1"/>
    </xf>
    <xf numFmtId="1" fontId="15" fillId="0" borderId="0" xfId="0" applyNumberFormat="1" applyFont="1" applyFill="1" applyBorder="1" applyAlignment="1">
      <alignment horizontal="center" vertical="distributed" wrapText="1"/>
    </xf>
    <xf numFmtId="0" fontId="16" fillId="0" borderId="0" xfId="0" applyFont="1" applyFill="1" applyBorder="1" applyAlignment="1" quotePrefix="1">
      <alignment horizontal="center" vertical="distributed"/>
    </xf>
    <xf numFmtId="0" fontId="15" fillId="0" borderId="11" xfId="0" applyFont="1" applyFill="1" applyBorder="1" applyAlignment="1">
      <alignment vertical="distributed"/>
    </xf>
    <xf numFmtId="0" fontId="15" fillId="37" borderId="0" xfId="0" applyFont="1" applyFill="1" applyBorder="1" applyAlignment="1">
      <alignment horizontal="center" vertical="top"/>
    </xf>
    <xf numFmtId="1" fontId="15" fillId="0" borderId="11" xfId="0" applyNumberFormat="1" applyFont="1" applyFill="1" applyBorder="1" applyAlignment="1" quotePrefix="1">
      <alignment horizontal="center" vertical="distributed"/>
    </xf>
    <xf numFmtId="0" fontId="5" fillId="39" borderId="0" xfId="0" applyFont="1" applyFill="1" applyBorder="1" applyAlignment="1">
      <alignment/>
    </xf>
    <xf numFmtId="1" fontId="15" fillId="0" borderId="13" xfId="0" applyNumberFormat="1" applyFont="1" applyFill="1" applyBorder="1" applyAlignment="1">
      <alignment horizontal="center" vertical="distributed"/>
    </xf>
    <xf numFmtId="0" fontId="15" fillId="0" borderId="0" xfId="0" applyFont="1" applyBorder="1" applyAlignment="1">
      <alignment horizontal="center" vertical="distributed"/>
    </xf>
    <xf numFmtId="0" fontId="15" fillId="0" borderId="11" xfId="0" applyFont="1" applyFill="1" applyBorder="1" applyAlignment="1">
      <alignment horizontal="left" vertical="distributed"/>
    </xf>
    <xf numFmtId="0" fontId="9" fillId="34" borderId="0" xfId="0" applyFont="1" applyFill="1" applyBorder="1" applyAlignment="1">
      <alignment horizontal="center" vertical="distributed"/>
    </xf>
    <xf numFmtId="0" fontId="10" fillId="34" borderId="0" xfId="0" applyFont="1" applyFill="1" applyBorder="1" applyAlignment="1">
      <alignment horizontal="center" vertical="distributed" wrapText="1"/>
    </xf>
    <xf numFmtId="165" fontId="10" fillId="34" borderId="0" xfId="0" applyNumberFormat="1" applyFont="1" applyFill="1" applyBorder="1" applyAlignment="1">
      <alignment horizontal="right" vertical="distributed" wrapText="1"/>
    </xf>
    <xf numFmtId="1" fontId="10" fillId="34" borderId="0" xfId="0" applyNumberFormat="1" applyFont="1" applyFill="1" applyBorder="1" applyAlignment="1">
      <alignment horizontal="center" vertical="distributed" wrapText="1"/>
    </xf>
    <xf numFmtId="6" fontId="10" fillId="34" borderId="0" xfId="57" applyNumberFormat="1" applyFont="1" applyFill="1" applyBorder="1" applyAlignment="1">
      <alignment horizontal="right" vertical="distributed" wrapText="1"/>
      <protection/>
    </xf>
    <xf numFmtId="0" fontId="7" fillId="35" borderId="0" xfId="0" applyFont="1" applyFill="1" applyBorder="1" applyAlignment="1">
      <alignment horizontal="left" vertical="distributed" wrapText="1"/>
    </xf>
    <xf numFmtId="0" fontId="7" fillId="35" borderId="0" xfId="0" applyFont="1" applyFill="1" applyBorder="1" applyAlignment="1">
      <alignment horizontal="center" vertical="distributed" wrapText="1"/>
    </xf>
    <xf numFmtId="1" fontId="7" fillId="35" borderId="0" xfId="0" applyNumberFormat="1" applyFont="1" applyFill="1" applyBorder="1" applyAlignment="1">
      <alignment horizontal="center" vertical="distributed" wrapText="1"/>
    </xf>
    <xf numFmtId="165" fontId="10" fillId="35" borderId="0" xfId="0" applyNumberFormat="1" applyFont="1" applyFill="1" applyBorder="1" applyAlignment="1">
      <alignment vertical="distributed" wrapText="1"/>
    </xf>
    <xf numFmtId="165" fontId="7" fillId="35" borderId="0" xfId="0" applyNumberFormat="1" applyFont="1" applyFill="1" applyBorder="1" applyAlignment="1">
      <alignment horizontal="center" vertical="distributed" wrapText="1"/>
    </xf>
    <xf numFmtId="1" fontId="10" fillId="35" borderId="0" xfId="0" applyNumberFormat="1" applyFont="1" applyFill="1" applyBorder="1" applyAlignment="1">
      <alignment horizontal="center" vertical="distributed" wrapText="1"/>
    </xf>
    <xf numFmtId="0" fontId="12" fillId="34" borderId="0" xfId="0" applyFont="1" applyFill="1" applyAlignment="1">
      <alignment horizontal="center" vertical="distributed" wrapText="1"/>
    </xf>
    <xf numFmtId="0" fontId="14" fillId="34" borderId="0" xfId="0" applyFont="1" applyFill="1" applyBorder="1" applyAlignment="1" quotePrefix="1">
      <alignment horizontal="left" vertical="distributed" wrapText="1"/>
    </xf>
    <xf numFmtId="0" fontId="7" fillId="34" borderId="0" xfId="0" applyFont="1" applyFill="1" applyBorder="1" applyAlignment="1">
      <alignment horizontal="left" vertical="distributed" wrapText="1"/>
    </xf>
    <xf numFmtId="0" fontId="7" fillId="34" borderId="0" xfId="0" applyFont="1" applyFill="1" applyBorder="1" applyAlignment="1">
      <alignment horizontal="center" vertical="distributed" wrapText="1"/>
    </xf>
    <xf numFmtId="1" fontId="7" fillId="34" borderId="0" xfId="0" applyNumberFormat="1" applyFont="1" applyFill="1" applyBorder="1" applyAlignment="1">
      <alignment horizontal="center" vertical="distributed" wrapText="1"/>
    </xf>
    <xf numFmtId="165" fontId="7" fillId="34" borderId="0" xfId="0" applyNumberFormat="1" applyFont="1" applyFill="1" applyBorder="1" applyAlignment="1">
      <alignment horizontal="center" vertical="distributed" wrapText="1"/>
    </xf>
    <xf numFmtId="6" fontId="11" fillId="34" borderId="0" xfId="57" applyNumberFormat="1" applyFont="1" applyFill="1" applyBorder="1" applyAlignment="1">
      <alignment horizontal="center" vertical="distributed" wrapText="1"/>
      <protection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165" fontId="15" fillId="0" borderId="11" xfId="0" applyNumberFormat="1" applyFont="1" applyFill="1" applyBorder="1" applyAlignment="1">
      <alignment horizontal="right"/>
    </xf>
    <xf numFmtId="6" fontId="10" fillId="39" borderId="0" xfId="57" applyNumberFormat="1" applyFont="1" applyFill="1" applyBorder="1" applyAlignment="1">
      <alignment horizontal="center" wrapText="1"/>
      <protection/>
    </xf>
    <xf numFmtId="0" fontId="9" fillId="39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 vertical="distributed"/>
    </xf>
    <xf numFmtId="0" fontId="16" fillId="37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distributed"/>
    </xf>
    <xf numFmtId="1" fontId="17" fillId="0" borderId="11" xfId="0" applyNumberFormat="1" applyFont="1" applyFill="1" applyBorder="1" applyAlignment="1" quotePrefix="1">
      <alignment horizontal="center" vertical="distributed" wrapText="1"/>
    </xf>
    <xf numFmtId="0" fontId="16" fillId="0" borderId="0" xfId="0" applyFont="1" applyBorder="1" applyAlignment="1">
      <alignment horizontal="center" vertical="distributed"/>
    </xf>
    <xf numFmtId="165" fontId="15" fillId="0" borderId="14" xfId="0" applyNumberFormat="1" applyFont="1" applyFill="1" applyBorder="1" applyAlignment="1">
      <alignment horizontal="right" vertical="distributed" wrapText="1"/>
    </xf>
    <xf numFmtId="165" fontId="15" fillId="0" borderId="14" xfId="0" applyNumberFormat="1" applyFont="1" applyFill="1" applyBorder="1" applyAlignment="1">
      <alignment vertical="distributed"/>
    </xf>
    <xf numFmtId="1" fontId="15" fillId="0" borderId="14" xfId="0" applyNumberFormat="1" applyFont="1" applyFill="1" applyBorder="1" applyAlignment="1">
      <alignment horizontal="center" vertical="distributed" wrapText="1"/>
    </xf>
    <xf numFmtId="0" fontId="15" fillId="0" borderId="11" xfId="0" applyFont="1" applyFill="1" applyBorder="1" applyAlignment="1" quotePrefix="1">
      <alignment horizontal="center" vertical="distributed"/>
    </xf>
    <xf numFmtId="0" fontId="15" fillId="0" borderId="0" xfId="0" applyFont="1" applyFill="1" applyBorder="1" applyAlignment="1">
      <alignment vertical="distributed"/>
    </xf>
    <xf numFmtId="0" fontId="15" fillId="0" borderId="0" xfId="0" applyFont="1" applyFill="1" applyBorder="1" applyAlignment="1">
      <alignment horizontal="left" vertical="distributed"/>
    </xf>
    <xf numFmtId="0" fontId="15" fillId="0" borderId="0" xfId="0" applyFont="1" applyFill="1" applyBorder="1" applyAlignment="1">
      <alignment horizontal="center" vertical="distributed"/>
    </xf>
    <xf numFmtId="165" fontId="15" fillId="0" borderId="0" xfId="0" applyNumberFormat="1" applyFont="1" applyFill="1" applyBorder="1" applyAlignment="1">
      <alignment vertical="distributed" wrapText="1"/>
    </xf>
    <xf numFmtId="165" fontId="15" fillId="0" borderId="0" xfId="0" applyNumberFormat="1" applyFont="1" applyFill="1" applyBorder="1" applyAlignment="1">
      <alignment horizontal="right" vertical="distributed"/>
    </xf>
    <xf numFmtId="1" fontId="15" fillId="0" borderId="0" xfId="0" applyNumberFormat="1" applyFont="1" applyFill="1" applyBorder="1" applyAlignment="1">
      <alignment horizontal="center" vertical="distributed"/>
    </xf>
    <xf numFmtId="165" fontId="16" fillId="0" borderId="0" xfId="0" applyNumberFormat="1" applyFont="1" applyFill="1" applyBorder="1" applyAlignment="1">
      <alignment vertical="distributed"/>
    </xf>
    <xf numFmtId="165" fontId="14" fillId="34" borderId="0" xfId="0" applyNumberFormat="1" applyFont="1" applyFill="1" applyBorder="1" applyAlignment="1">
      <alignment horizontal="center" vertical="distributed" wrapText="1"/>
    </xf>
    <xf numFmtId="0" fontId="20" fillId="38" borderId="0" xfId="0" applyFont="1" applyFill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vertical="distributed"/>
    </xf>
    <xf numFmtId="0" fontId="21" fillId="0" borderId="11" xfId="0" applyFont="1" applyFill="1" applyBorder="1" applyAlignment="1">
      <alignment horizontal="center" vertical="distributed"/>
    </xf>
    <xf numFmtId="0" fontId="15" fillId="0" borderId="11" xfId="0" applyFont="1" applyFill="1" applyBorder="1" applyAlignment="1" quotePrefix="1">
      <alignment horizontal="right" vertical="distributed" wrapText="1"/>
    </xf>
    <xf numFmtId="165" fontId="15" fillId="0" borderId="13" xfId="0" applyNumberFormat="1" applyFont="1" applyFill="1" applyBorder="1" applyAlignment="1" quotePrefix="1">
      <alignment horizontal="right" vertical="distributed" wrapText="1"/>
    </xf>
    <xf numFmtId="0" fontId="15" fillId="0" borderId="13" xfId="0" applyFont="1" applyFill="1" applyBorder="1" applyAlignment="1" quotePrefix="1">
      <alignment horizontal="center" vertical="distributed" wrapText="1"/>
    </xf>
    <xf numFmtId="0" fontId="15" fillId="35" borderId="0" xfId="0" applyFont="1" applyFill="1" applyBorder="1" applyAlignment="1">
      <alignment horizontal="center" vertical="distributed"/>
    </xf>
    <xf numFmtId="165" fontId="7" fillId="35" borderId="0" xfId="0" applyNumberFormat="1" applyFont="1" applyFill="1" applyBorder="1" applyAlignment="1">
      <alignment vertical="distributed" wrapText="1"/>
    </xf>
    <xf numFmtId="0" fontId="7" fillId="35" borderId="0" xfId="0" applyFont="1" applyFill="1" applyBorder="1" applyAlignment="1">
      <alignment horizontal="center" vertical="distributed"/>
    </xf>
    <xf numFmtId="165" fontId="7" fillId="35" borderId="0" xfId="0" applyNumberFormat="1" applyFont="1" applyFill="1" applyBorder="1" applyAlignment="1">
      <alignment horizontal="right" vertical="distributed" wrapText="1"/>
    </xf>
    <xf numFmtId="0" fontId="16" fillId="0" borderId="0" xfId="0" applyFont="1" applyFill="1" applyBorder="1" applyAlignment="1">
      <alignment vertical="distributed" wrapText="1"/>
    </xf>
    <xf numFmtId="0" fontId="16" fillId="0" borderId="0" xfId="0" applyFont="1" applyFill="1" applyBorder="1" applyAlignment="1">
      <alignment horizontal="left" vertical="distributed" wrapText="1"/>
    </xf>
    <xf numFmtId="0" fontId="14" fillId="34" borderId="0" xfId="0" applyFont="1" applyFill="1" applyBorder="1" applyAlignment="1">
      <alignment horizontal="right" vertical="distributed" wrapText="1"/>
    </xf>
    <xf numFmtId="0" fontId="15" fillId="0" borderId="11" xfId="0" applyFont="1" applyFill="1" applyBorder="1" applyAlignment="1">
      <alignment horizontal="left" vertical="distributed"/>
    </xf>
    <xf numFmtId="0" fontId="16" fillId="0" borderId="0" xfId="0" applyFont="1" applyFill="1" applyBorder="1" applyAlignment="1">
      <alignment horizontal="right" vertical="distributed"/>
    </xf>
    <xf numFmtId="0" fontId="20" fillId="37" borderId="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distributed" wrapText="1"/>
    </xf>
    <xf numFmtId="0" fontId="15" fillId="0" borderId="14" xfId="0" applyFont="1" applyFill="1" applyBorder="1" applyAlignment="1">
      <alignment horizontal="center" vertical="distributed" wrapText="1"/>
    </xf>
    <xf numFmtId="165" fontId="15" fillId="0" borderId="14" xfId="0" applyNumberFormat="1" applyFont="1" applyFill="1" applyBorder="1" applyAlignment="1">
      <alignment vertical="distributed" wrapText="1"/>
    </xf>
    <xf numFmtId="0" fontId="20" fillId="0" borderId="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 quotePrefix="1">
      <alignment horizontal="right" vertical="distributed"/>
    </xf>
    <xf numFmtId="0" fontId="20" fillId="0" borderId="13" xfId="0" applyFont="1" applyFill="1" applyBorder="1" applyAlignment="1">
      <alignment horizontal="left" vertical="top" wrapText="1"/>
    </xf>
    <xf numFmtId="165" fontId="20" fillId="0" borderId="13" xfId="0" applyNumberFormat="1" applyFont="1" applyFill="1" applyBorder="1" applyAlignment="1">
      <alignment horizontal="right" vertical="top" wrapText="1"/>
    </xf>
    <xf numFmtId="6" fontId="7" fillId="38" borderId="0" xfId="57" applyNumberFormat="1" applyFont="1" applyFill="1" applyBorder="1" applyAlignment="1">
      <alignment horizontal="center" wrapText="1"/>
      <protection/>
    </xf>
    <xf numFmtId="0" fontId="5" fillId="38" borderId="0" xfId="0" applyFont="1" applyFill="1" applyBorder="1" applyAlignment="1">
      <alignment horizontal="center"/>
    </xf>
    <xf numFmtId="6" fontId="14" fillId="38" borderId="0" xfId="57" applyNumberFormat="1" applyFont="1" applyFill="1" applyBorder="1" applyAlignment="1">
      <alignment horizontal="center" wrapText="1"/>
      <protection/>
    </xf>
    <xf numFmtId="0" fontId="13" fillId="38" borderId="0" xfId="0" applyFont="1" applyFill="1" applyBorder="1" applyAlignment="1">
      <alignment horizontal="center"/>
    </xf>
    <xf numFmtId="0" fontId="15" fillId="40" borderId="0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distributed" wrapText="1"/>
    </xf>
    <xf numFmtId="0" fontId="15" fillId="34" borderId="0" xfId="0" applyFont="1" applyFill="1" applyBorder="1" applyAlignment="1">
      <alignment horizontal="center" vertical="distributed" wrapText="1"/>
    </xf>
    <xf numFmtId="165" fontId="15" fillId="0" borderId="11" xfId="0" applyNumberFormat="1" applyFont="1" applyFill="1" applyBorder="1" applyAlignment="1" quotePrefix="1">
      <alignment horizontal="center" vertical="distributed" wrapText="1"/>
    </xf>
    <xf numFmtId="0" fontId="13" fillId="0" borderId="0" xfId="0" applyFont="1" applyFill="1" applyBorder="1" applyAlignment="1">
      <alignment/>
    </xf>
    <xf numFmtId="165" fontId="15" fillId="0" borderId="11" xfId="0" applyNumberFormat="1" applyFont="1" applyFill="1" applyBorder="1" applyAlignment="1" quotePrefix="1">
      <alignment horizontal="center" vertical="distributed"/>
    </xf>
    <xf numFmtId="165" fontId="16" fillId="0" borderId="0" xfId="0" applyNumberFormat="1" applyFont="1" applyFill="1" applyBorder="1" applyAlignment="1">
      <alignment horizontal="center" vertical="distributed"/>
    </xf>
    <xf numFmtId="0" fontId="15" fillId="37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5" fontId="15" fillId="0" borderId="13" xfId="0" applyNumberFormat="1" applyFont="1" applyFill="1" applyBorder="1" applyAlignment="1" quotePrefix="1">
      <alignment horizontal="center" vertical="distributed" wrapText="1"/>
    </xf>
    <xf numFmtId="1" fontId="7" fillId="35" borderId="0" xfId="0" applyNumberFormat="1" applyFont="1" applyFill="1" applyBorder="1" applyAlignment="1">
      <alignment vertical="distributed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center" vertical="distributed" wrapText="1"/>
    </xf>
    <xf numFmtId="1" fontId="5" fillId="0" borderId="0" xfId="0" applyNumberFormat="1" applyFont="1" applyBorder="1" applyAlignment="1">
      <alignment vertical="distributed"/>
    </xf>
    <xf numFmtId="0" fontId="5" fillId="0" borderId="0" xfId="0" applyFont="1" applyBorder="1" applyAlignment="1">
      <alignment horizontal="center" vertical="distributed"/>
    </xf>
    <xf numFmtId="165" fontId="5" fillId="0" borderId="0" xfId="0" applyNumberFormat="1" applyFont="1" applyBorder="1" applyAlignment="1">
      <alignment vertical="distributed"/>
    </xf>
    <xf numFmtId="165" fontId="5" fillId="0" borderId="0" xfId="0" applyNumberFormat="1" applyFont="1" applyFill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22" fillId="34" borderId="0" xfId="0" applyFont="1" applyFill="1" applyBorder="1" applyAlignment="1">
      <alignment horizontal="center" vertical="distributed" wrapText="1"/>
    </xf>
    <xf numFmtId="0" fontId="14" fillId="34" borderId="0" xfId="0" applyFont="1" applyFill="1" applyBorder="1" applyAlignment="1">
      <alignment horizontal="center" vertical="distributed"/>
    </xf>
    <xf numFmtId="165" fontId="14" fillId="34" borderId="0" xfId="0" applyNumberFormat="1" applyFont="1" applyFill="1" applyBorder="1" applyAlignment="1">
      <alignment vertical="distributed"/>
    </xf>
    <xf numFmtId="165" fontId="14" fillId="34" borderId="0" xfId="0" applyNumberFormat="1" applyFont="1" applyFill="1" applyBorder="1" applyAlignment="1">
      <alignment horizontal="center" vertical="distributed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39" borderId="0" xfId="0" applyFont="1" applyFill="1" applyBorder="1" applyAlignment="1">
      <alignment horizontal="center" vertical="top" wrapText="1"/>
    </xf>
    <xf numFmtId="165" fontId="5" fillId="39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top" wrapText="1"/>
    </xf>
    <xf numFmtId="165" fontId="10" fillId="10" borderId="0" xfId="0" applyNumberFormat="1" applyFont="1" applyFill="1" applyBorder="1" applyAlignment="1">
      <alignment wrapText="1"/>
    </xf>
    <xf numFmtId="1" fontId="10" fillId="10" borderId="0" xfId="0" applyNumberFormat="1" applyFont="1" applyFill="1" applyBorder="1" applyAlignment="1">
      <alignment horizontal="center" wrapText="1"/>
    </xf>
    <xf numFmtId="165" fontId="7" fillId="10" borderId="0" xfId="0" applyNumberFormat="1" applyFont="1" applyFill="1" applyBorder="1" applyAlignment="1">
      <alignment horizontal="center" wrapText="1"/>
    </xf>
    <xf numFmtId="0" fontId="7" fillId="10" borderId="0" xfId="0" applyFont="1" applyFill="1" applyBorder="1" applyAlignment="1">
      <alignment horizontal="center" wrapText="1"/>
    </xf>
    <xf numFmtId="1" fontId="7" fillId="10" borderId="0" xfId="0" applyNumberFormat="1" applyFont="1" applyFill="1" applyBorder="1" applyAlignment="1">
      <alignment horizontal="center" wrapText="1"/>
    </xf>
    <xf numFmtId="0" fontId="7" fillId="1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distributed"/>
    </xf>
    <xf numFmtId="0" fontId="16" fillId="0" borderId="0" xfId="0" applyFont="1" applyFill="1" applyBorder="1" applyAlignment="1">
      <alignment horizontal="center" vertical="distributed"/>
    </xf>
    <xf numFmtId="0" fontId="15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/>
    </xf>
    <xf numFmtId="3" fontId="13" fillId="34" borderId="0" xfId="0" applyNumberFormat="1" applyFont="1" applyFill="1" applyBorder="1" applyAlignment="1">
      <alignment horizontal="center"/>
    </xf>
    <xf numFmtId="165" fontId="13" fillId="34" borderId="0" xfId="0" applyNumberFormat="1" applyFont="1" applyFill="1" applyBorder="1" applyAlignment="1">
      <alignment horizontal="center"/>
    </xf>
    <xf numFmtId="165" fontId="13" fillId="34" borderId="0" xfId="0" applyNumberFormat="1" applyFont="1" applyFill="1" applyBorder="1" applyAlignment="1">
      <alignment/>
    </xf>
    <xf numFmtId="165" fontId="13" fillId="34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center" wrapText="1"/>
    </xf>
    <xf numFmtId="1" fontId="7" fillId="35" borderId="0" xfId="0" applyNumberFormat="1" applyFont="1" applyFill="1" applyBorder="1" applyAlignment="1">
      <alignment horizontal="center" wrapText="1"/>
    </xf>
    <xf numFmtId="3" fontId="7" fillId="35" borderId="0" xfId="0" applyNumberFormat="1" applyFont="1" applyFill="1" applyBorder="1" applyAlignment="1">
      <alignment horizontal="center" wrapText="1"/>
    </xf>
    <xf numFmtId="165" fontId="7" fillId="35" borderId="0" xfId="0" applyNumberFormat="1" applyFont="1" applyFill="1" applyBorder="1" applyAlignment="1">
      <alignment horizontal="center" wrapText="1"/>
    </xf>
    <xf numFmtId="0" fontId="24" fillId="34" borderId="0" xfId="0" applyFont="1" applyFill="1" applyBorder="1" applyAlignment="1">
      <alignment wrapText="1"/>
    </xf>
    <xf numFmtId="0" fontId="25" fillId="34" borderId="0" xfId="0" applyFont="1" applyFill="1" applyBorder="1" applyAlignment="1">
      <alignment horizontal="left" wrapText="1"/>
    </xf>
    <xf numFmtId="1" fontId="25" fillId="34" borderId="0" xfId="0" applyNumberFormat="1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3" fontId="25" fillId="34" borderId="0" xfId="0" applyNumberFormat="1" applyFont="1" applyFill="1" applyBorder="1" applyAlignment="1">
      <alignment horizontal="center"/>
    </xf>
    <xf numFmtId="165" fontId="25" fillId="34" borderId="0" xfId="0" applyNumberFormat="1" applyFont="1" applyFill="1" applyBorder="1" applyAlignment="1">
      <alignment horizontal="center"/>
    </xf>
    <xf numFmtId="165" fontId="25" fillId="34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 wrapText="1"/>
    </xf>
    <xf numFmtId="1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 horizontal="center"/>
    </xf>
    <xf numFmtId="165" fontId="5" fillId="35" borderId="0" xfId="0" applyNumberFormat="1" applyFont="1" applyFill="1" applyBorder="1" applyAlignment="1">
      <alignment horizontal="center"/>
    </xf>
    <xf numFmtId="165" fontId="5" fillId="35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wrapText="1"/>
    </xf>
    <xf numFmtId="0" fontId="7" fillId="35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left" wrapText="1"/>
    </xf>
    <xf numFmtId="165" fontId="5" fillId="0" borderId="16" xfId="0" applyNumberFormat="1" applyFont="1" applyFill="1" applyBorder="1" applyAlignment="1">
      <alignment horizontal="left" wrapText="1"/>
    </xf>
    <xf numFmtId="1" fontId="5" fillId="0" borderId="16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0" fontId="7" fillId="35" borderId="0" xfId="0" applyFont="1" applyFill="1" applyAlignment="1">
      <alignment wrapText="1"/>
    </xf>
    <xf numFmtId="0" fontId="5" fillId="35" borderId="0" xfId="0" applyFont="1" applyFill="1" applyAlignment="1">
      <alignment horizontal="left" wrapText="1"/>
    </xf>
    <xf numFmtId="1" fontId="5" fillId="35" borderId="0" xfId="0" applyNumberFormat="1" applyFont="1" applyFill="1" applyAlignment="1">
      <alignment/>
    </xf>
    <xf numFmtId="0" fontId="5" fillId="35" borderId="0" xfId="0" applyFont="1" applyFill="1" applyAlignment="1">
      <alignment horizontal="center"/>
    </xf>
    <xf numFmtId="3" fontId="5" fillId="35" borderId="0" xfId="0" applyNumberFormat="1" applyFont="1" applyFill="1" applyAlignment="1">
      <alignment horizontal="center"/>
    </xf>
    <xf numFmtId="165" fontId="5" fillId="35" borderId="0" xfId="0" applyNumberFormat="1" applyFont="1" applyFill="1" applyAlignment="1">
      <alignment horizontal="center"/>
    </xf>
    <xf numFmtId="165" fontId="5" fillId="35" borderId="0" xfId="0" applyNumberFormat="1" applyFont="1" applyFill="1" applyAlignment="1">
      <alignment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3" fontId="5" fillId="0" borderId="0" xfId="0" applyNumberFormat="1" applyFont="1" applyFill="1" applyAlignment="1">
      <alignment horizontal="left" wrapText="1"/>
    </xf>
    <xf numFmtId="165" fontId="5" fillId="0" borderId="0" xfId="0" applyNumberFormat="1" applyFont="1" applyFill="1" applyAlignment="1">
      <alignment horizontal="left" wrapText="1"/>
    </xf>
    <xf numFmtId="0" fontId="24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165" fontId="5" fillId="0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/>
    </xf>
    <xf numFmtId="165" fontId="5" fillId="0" borderId="12" xfId="0" applyNumberFormat="1" applyFont="1" applyFill="1" applyBorder="1" applyAlignment="1">
      <alignment horizontal="center" vertical="top"/>
    </xf>
    <xf numFmtId="0" fontId="7" fillId="39" borderId="16" xfId="0" applyFont="1" applyFill="1" applyBorder="1" applyAlignment="1">
      <alignment horizontal="left" wrapText="1"/>
    </xf>
    <xf numFmtId="0" fontId="15" fillId="39" borderId="16" xfId="0" applyFont="1" applyFill="1" applyBorder="1" applyAlignment="1">
      <alignment horizontal="left" wrapText="1"/>
    </xf>
    <xf numFmtId="0" fontId="15" fillId="39" borderId="16" xfId="0" applyFont="1" applyFill="1" applyBorder="1" applyAlignment="1">
      <alignment horizontal="center" wrapText="1"/>
    </xf>
    <xf numFmtId="1" fontId="15" fillId="39" borderId="16" xfId="0" applyNumberFormat="1" applyFont="1" applyFill="1" applyBorder="1" applyAlignment="1">
      <alignment horizontal="center" wrapText="1"/>
    </xf>
    <xf numFmtId="165" fontId="15" fillId="39" borderId="16" xfId="0" applyNumberFormat="1" applyFont="1" applyFill="1" applyBorder="1" applyAlignment="1">
      <alignment horizontal="center" wrapText="1"/>
    </xf>
    <xf numFmtId="165" fontId="16" fillId="39" borderId="16" xfId="0" applyNumberFormat="1" applyFont="1" applyFill="1" applyBorder="1" applyAlignment="1">
      <alignment horizontal="right" wrapText="1"/>
    </xf>
    <xf numFmtId="0" fontId="16" fillId="39" borderId="16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24" fillId="41" borderId="0" xfId="0" applyFont="1" applyFill="1" applyBorder="1" applyAlignment="1">
      <alignment wrapText="1"/>
    </xf>
    <xf numFmtId="0" fontId="25" fillId="41" borderId="0" xfId="0" applyFont="1" applyFill="1" applyBorder="1" applyAlignment="1">
      <alignment horizontal="left" wrapText="1"/>
    </xf>
    <xf numFmtId="1" fontId="25" fillId="41" borderId="0" xfId="0" applyNumberFormat="1" applyFont="1" applyFill="1" applyBorder="1" applyAlignment="1">
      <alignment/>
    </xf>
    <xf numFmtId="0" fontId="25" fillId="41" borderId="0" xfId="0" applyFont="1" applyFill="1" applyBorder="1" applyAlignment="1">
      <alignment horizontal="center"/>
    </xf>
    <xf numFmtId="3" fontId="25" fillId="41" borderId="0" xfId="0" applyNumberFormat="1" applyFont="1" applyFill="1" applyBorder="1" applyAlignment="1">
      <alignment horizontal="center"/>
    </xf>
    <xf numFmtId="165" fontId="25" fillId="41" borderId="0" xfId="0" applyNumberFormat="1" applyFont="1" applyFill="1" applyBorder="1" applyAlignment="1">
      <alignment horizontal="center"/>
    </xf>
    <xf numFmtId="165" fontId="25" fillId="41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39" borderId="16" xfId="0" applyFont="1" applyFill="1" applyBorder="1" applyAlignment="1">
      <alignment horizontal="left" wrapText="1"/>
    </xf>
    <xf numFmtId="1" fontId="5" fillId="39" borderId="16" xfId="0" applyNumberFormat="1" applyFont="1" applyFill="1" applyBorder="1" applyAlignment="1">
      <alignment horizontal="left" wrapText="1"/>
    </xf>
    <xf numFmtId="3" fontId="5" fillId="39" borderId="16" xfId="0" applyNumberFormat="1" applyFont="1" applyFill="1" applyBorder="1" applyAlignment="1">
      <alignment horizontal="left" wrapText="1"/>
    </xf>
    <xf numFmtId="165" fontId="5" fillId="39" borderId="16" xfId="0" applyNumberFormat="1" applyFont="1" applyFill="1" applyBorder="1" applyAlignment="1">
      <alignment horizontal="left" wrapText="1"/>
    </xf>
    <xf numFmtId="0" fontId="14" fillId="34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1" fontId="5" fillId="34" borderId="16" xfId="0" applyNumberFormat="1" applyFont="1" applyFill="1" applyBorder="1" applyAlignment="1">
      <alignment horizontal="left" vertical="center" wrapText="1"/>
    </xf>
    <xf numFmtId="3" fontId="5" fillId="34" borderId="16" xfId="0" applyNumberFormat="1" applyFont="1" applyFill="1" applyBorder="1" applyAlignment="1">
      <alignment horizontal="left" vertical="center" wrapText="1"/>
    </xf>
    <xf numFmtId="165" fontId="5" fillId="34" borderId="16" xfId="0" applyNumberFormat="1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/>
    </xf>
    <xf numFmtId="0" fontId="14" fillId="34" borderId="0" xfId="0" applyFont="1" applyFill="1" applyAlignment="1">
      <alignment horizontal="left" vertical="center" wrapText="1"/>
    </xf>
    <xf numFmtId="1" fontId="14" fillId="34" borderId="0" xfId="0" applyNumberFormat="1" applyFont="1" applyFill="1" applyAlignment="1">
      <alignment vertical="center"/>
    </xf>
    <xf numFmtId="0" fontId="14" fillId="34" borderId="0" xfId="0" applyFont="1" applyFill="1" applyAlignment="1">
      <alignment horizontal="center" vertical="center"/>
    </xf>
    <xf numFmtId="3" fontId="14" fillId="34" borderId="0" xfId="0" applyNumberFormat="1" applyFont="1" applyFill="1" applyAlignment="1">
      <alignment horizontal="center" vertical="center"/>
    </xf>
    <xf numFmtId="165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vertic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distributed"/>
    </xf>
    <xf numFmtId="165" fontId="15" fillId="0" borderId="0" xfId="0" applyNumberFormat="1" applyFont="1" applyFill="1" applyBorder="1" applyAlignment="1">
      <alignment horizontal="right" vertical="distributed"/>
    </xf>
    <xf numFmtId="0" fontId="16" fillId="0" borderId="0" xfId="0" applyFont="1" applyFill="1" applyBorder="1" applyAlignment="1">
      <alignment vertical="distributed"/>
    </xf>
    <xf numFmtId="1" fontId="15" fillId="0" borderId="0" xfId="0" applyNumberFormat="1" applyFont="1" applyFill="1" applyBorder="1" applyAlignment="1">
      <alignment horizontal="center" vertical="distributed" wrapText="1"/>
    </xf>
    <xf numFmtId="1" fontId="16" fillId="42" borderId="0" xfId="0" applyNumberFormat="1" applyFont="1" applyFill="1" applyBorder="1" applyAlignment="1">
      <alignment horizontal="center" vertical="distributed" wrapText="1"/>
    </xf>
    <xf numFmtId="0" fontId="16" fillId="42" borderId="0" xfId="0" applyFont="1" applyFill="1" applyBorder="1" applyAlignment="1">
      <alignment horizontal="center" vertical="distributed" wrapText="1"/>
    </xf>
    <xf numFmtId="165" fontId="16" fillId="42" borderId="0" xfId="0" applyNumberFormat="1" applyFont="1" applyFill="1" applyBorder="1" applyAlignment="1">
      <alignment vertical="distributed" wrapText="1"/>
    </xf>
    <xf numFmtId="0" fontId="16" fillId="42" borderId="0" xfId="0" applyFont="1" applyFill="1" applyBorder="1" applyAlignment="1">
      <alignment horizontal="center" vertical="distributed"/>
    </xf>
    <xf numFmtId="165" fontId="16" fillId="42" borderId="0" xfId="0" applyNumberFormat="1" applyFont="1" applyFill="1" applyBorder="1" applyAlignment="1">
      <alignment horizontal="right" vertical="distributed"/>
    </xf>
    <xf numFmtId="0" fontId="15" fillId="0" borderId="0" xfId="0" applyFont="1" applyFill="1" applyBorder="1" applyAlignment="1">
      <alignment horizontal="left" vertical="distributed"/>
    </xf>
    <xf numFmtId="0" fontId="14" fillId="0" borderId="0" xfId="0" applyFont="1" applyFill="1" applyBorder="1" applyAlignment="1">
      <alignment horizontal="center" vertical="distributed" wrapText="1"/>
    </xf>
    <xf numFmtId="1" fontId="14" fillId="0" borderId="0" xfId="0" applyNumberFormat="1" applyFont="1" applyFill="1" applyBorder="1" applyAlignment="1">
      <alignment horizontal="center" vertical="distributed" wrapText="1"/>
    </xf>
    <xf numFmtId="165" fontId="14" fillId="0" borderId="0" xfId="0" applyNumberFormat="1" applyFont="1" applyFill="1" applyBorder="1" applyAlignment="1">
      <alignment vertical="distributed" wrapText="1"/>
    </xf>
    <xf numFmtId="165" fontId="14" fillId="0" borderId="0" xfId="0" applyNumberFormat="1" applyFont="1" applyFill="1" applyBorder="1" applyAlignment="1">
      <alignment horizontal="right" vertical="distributed" wrapText="1"/>
    </xf>
    <xf numFmtId="0" fontId="15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distributed" wrapText="1"/>
    </xf>
    <xf numFmtId="165" fontId="20" fillId="0" borderId="0" xfId="0" applyNumberFormat="1" applyFont="1" applyFill="1" applyBorder="1" applyAlignment="1">
      <alignment horizontal="right" vertical="distributed" wrapText="1"/>
    </xf>
    <xf numFmtId="0" fontId="15" fillId="0" borderId="0" xfId="0" applyFont="1" applyBorder="1" applyAlignment="1">
      <alignment horizontal="center" vertical="distributed"/>
    </xf>
    <xf numFmtId="165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6" fontId="10" fillId="0" borderId="0" xfId="57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 wrapText="1"/>
    </xf>
    <xf numFmtId="6" fontId="11" fillId="0" borderId="0" xfId="57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6" fontId="14" fillId="0" borderId="0" xfId="57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top" wrapText="1"/>
    </xf>
    <xf numFmtId="6" fontId="7" fillId="0" borderId="0" xfId="57" applyNumberFormat="1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 vertical="distributed" wrapText="1"/>
    </xf>
    <xf numFmtId="0" fontId="7" fillId="43" borderId="0" xfId="0" applyFont="1" applyFill="1" applyBorder="1" applyAlignment="1">
      <alignment horizontal="left" wrapText="1"/>
    </xf>
    <xf numFmtId="0" fontId="5" fillId="43" borderId="0" xfId="0" applyFont="1" applyFill="1" applyBorder="1" applyAlignment="1">
      <alignment horizontal="left" wrapText="1"/>
    </xf>
    <xf numFmtId="3" fontId="5" fillId="43" borderId="0" xfId="0" applyNumberFormat="1" applyFont="1" applyFill="1" applyBorder="1" applyAlignment="1">
      <alignment horizontal="left" wrapText="1"/>
    </xf>
    <xf numFmtId="165" fontId="5" fillId="43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distributed" wrapText="1"/>
    </xf>
    <xf numFmtId="0" fontId="0" fillId="42" borderId="0" xfId="0" applyFill="1" applyAlignment="1">
      <alignment/>
    </xf>
    <xf numFmtId="0" fontId="0" fillId="44" borderId="0" xfId="0" applyFill="1" applyAlignment="1">
      <alignment/>
    </xf>
    <xf numFmtId="0" fontId="0" fillId="43" borderId="0" xfId="0" applyFill="1" applyAlignment="1">
      <alignment/>
    </xf>
    <xf numFmtId="0" fontId="15" fillId="0" borderId="14" xfId="0" applyFont="1" applyFill="1" applyBorder="1" applyAlignment="1">
      <alignment vertical="distributed" wrapText="1"/>
    </xf>
    <xf numFmtId="0" fontId="15" fillId="0" borderId="14" xfId="0" applyFont="1" applyFill="1" applyBorder="1" applyAlignment="1">
      <alignment horizontal="center" vertical="distributed"/>
    </xf>
    <xf numFmtId="165" fontId="15" fillId="0" borderId="14" xfId="0" applyNumberFormat="1" applyFont="1" applyFill="1" applyBorder="1" applyAlignment="1">
      <alignment horizontal="right" vertical="distributed"/>
    </xf>
    <xf numFmtId="3" fontId="15" fillId="0" borderId="13" xfId="0" applyNumberFormat="1" applyFont="1" applyFill="1" applyBorder="1" applyAlignment="1">
      <alignment horizontal="center" vertical="distributed"/>
    </xf>
    <xf numFmtId="0" fontId="15" fillId="0" borderId="13" xfId="0" applyFont="1" applyFill="1" applyBorder="1" applyAlignment="1" quotePrefix="1">
      <alignment horizontal="right" vertical="distributed" wrapText="1"/>
    </xf>
    <xf numFmtId="0" fontId="15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 vertical="distributed"/>
    </xf>
    <xf numFmtId="3" fontId="15" fillId="0" borderId="14" xfId="0" applyNumberFormat="1" applyFont="1" applyFill="1" applyBorder="1" applyAlignment="1">
      <alignment horizontal="center" vertical="distributed" wrapText="1"/>
    </xf>
    <xf numFmtId="165" fontId="15" fillId="0" borderId="14" xfId="0" applyNumberFormat="1" applyFont="1" applyFill="1" applyBorder="1" applyAlignment="1" quotePrefix="1">
      <alignment horizontal="right" vertical="distributed"/>
    </xf>
    <xf numFmtId="165" fontId="28" fillId="0" borderId="13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distributed" wrapText="1"/>
    </xf>
    <xf numFmtId="165" fontId="15" fillId="0" borderId="0" xfId="0" applyNumberFormat="1" applyFont="1" applyFill="1" applyBorder="1" applyAlignment="1">
      <alignment horizontal="center" vertical="distributed"/>
    </xf>
    <xf numFmtId="165" fontId="15" fillId="0" borderId="0" xfId="0" applyNumberFormat="1" applyFont="1" applyFill="1" applyBorder="1" applyAlignment="1">
      <alignment horizontal="right" vertical="distributed" wrapText="1"/>
    </xf>
    <xf numFmtId="165" fontId="15" fillId="0" borderId="0" xfId="0" applyNumberFormat="1" applyFont="1" applyFill="1" applyBorder="1" applyAlignment="1">
      <alignment vertical="distributed"/>
    </xf>
    <xf numFmtId="1" fontId="15" fillId="0" borderId="0" xfId="0" applyNumberFormat="1" applyFont="1" applyFill="1" applyBorder="1" applyAlignment="1" quotePrefix="1">
      <alignment horizontal="center" vertical="distributed" wrapText="1"/>
    </xf>
    <xf numFmtId="1" fontId="15" fillId="0" borderId="13" xfId="0" applyNumberFormat="1" applyFont="1" applyFill="1" applyBorder="1" applyAlignment="1" quotePrefix="1">
      <alignment horizontal="center" vertical="distributed"/>
    </xf>
    <xf numFmtId="165" fontId="15" fillId="0" borderId="17" xfId="0" applyNumberFormat="1" applyFont="1" applyFill="1" applyBorder="1" applyAlignment="1">
      <alignment vertical="distributed"/>
    </xf>
    <xf numFmtId="0" fontId="15" fillId="0" borderId="13" xfId="0" applyFont="1" applyBorder="1" applyAlignment="1">
      <alignment horizontal="center" vertical="distributed" wrapText="1"/>
    </xf>
    <xf numFmtId="0" fontId="15" fillId="0" borderId="12" xfId="0" applyFont="1" applyFill="1" applyBorder="1" applyAlignment="1">
      <alignment horizontal="center" vertical="distributed" wrapText="1"/>
    </xf>
    <xf numFmtId="0" fontId="15" fillId="0" borderId="12" xfId="0" applyFont="1" applyFill="1" applyBorder="1" applyAlignment="1">
      <alignment vertical="distributed" wrapText="1"/>
    </xf>
    <xf numFmtId="0" fontId="15" fillId="0" borderId="12" xfId="0" applyFont="1" applyFill="1" applyBorder="1" applyAlignment="1">
      <alignment horizontal="left" vertical="distributed" wrapText="1"/>
    </xf>
    <xf numFmtId="1" fontId="15" fillId="0" borderId="12" xfId="0" applyNumberFormat="1" applyFont="1" applyFill="1" applyBorder="1" applyAlignment="1">
      <alignment horizontal="center" vertical="distributed" wrapText="1"/>
    </xf>
    <xf numFmtId="0" fontId="15" fillId="0" borderId="12" xfId="0" applyFont="1" applyFill="1" applyBorder="1" applyAlignment="1">
      <alignment horizontal="center" vertical="distributed"/>
    </xf>
    <xf numFmtId="165" fontId="15" fillId="0" borderId="12" xfId="0" applyNumberFormat="1" applyFont="1" applyFill="1" applyBorder="1" applyAlignment="1">
      <alignment horizontal="center" vertical="distributed"/>
    </xf>
    <xf numFmtId="0" fontId="19" fillId="0" borderId="13" xfId="0" applyFont="1" applyFill="1" applyBorder="1" applyAlignment="1">
      <alignment horizontal="center" vertical="distributed"/>
    </xf>
    <xf numFmtId="165" fontId="15" fillId="0" borderId="12" xfId="0" applyNumberFormat="1" applyFont="1" applyFill="1" applyBorder="1" applyAlignment="1">
      <alignment horizontal="right" vertical="distributed" wrapText="1"/>
    </xf>
    <xf numFmtId="1" fontId="15" fillId="0" borderId="12" xfId="0" applyNumberFormat="1" applyFont="1" applyFill="1" applyBorder="1" applyAlignment="1" quotePrefix="1">
      <alignment horizontal="center" vertical="distributed" wrapText="1"/>
    </xf>
    <xf numFmtId="3" fontId="15" fillId="0" borderId="13" xfId="0" applyNumberFormat="1" applyFont="1" applyFill="1" applyBorder="1" applyAlignment="1">
      <alignment horizontal="left" vertical="distributed" wrapText="1"/>
    </xf>
    <xf numFmtId="3" fontId="15" fillId="0" borderId="13" xfId="0" applyNumberFormat="1" applyFont="1" applyFill="1" applyBorder="1" applyAlignment="1">
      <alignment horizontal="center" vertical="distributed" wrapText="1"/>
    </xf>
    <xf numFmtId="0" fontId="15" fillId="0" borderId="12" xfId="0" applyFont="1" applyBorder="1" applyAlignment="1">
      <alignment wrapText="1"/>
    </xf>
    <xf numFmtId="1" fontId="15" fillId="0" borderId="14" xfId="0" applyNumberFormat="1" applyFont="1" applyFill="1" applyBorder="1" applyAlignment="1" quotePrefix="1">
      <alignment horizontal="center" vertical="distributed"/>
    </xf>
    <xf numFmtId="1" fontId="15" fillId="0" borderId="14" xfId="0" applyNumberFormat="1" applyFont="1" applyFill="1" applyBorder="1" applyAlignment="1" quotePrefix="1">
      <alignment horizontal="center" vertical="distributed" wrapText="1"/>
    </xf>
    <xf numFmtId="165" fontId="15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3" fontId="20" fillId="0" borderId="10" xfId="0" applyNumberFormat="1" applyFont="1" applyFill="1" applyBorder="1" applyAlignment="1">
      <alignment horizontal="center" vertical="top"/>
    </xf>
    <xf numFmtId="165" fontId="20" fillId="0" borderId="10" xfId="0" applyNumberFormat="1" applyFont="1" applyFill="1" applyBorder="1" applyAlignment="1">
      <alignment horizontal="center" vertical="top"/>
    </xf>
    <xf numFmtId="165" fontId="20" fillId="0" borderId="10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/>
    </xf>
    <xf numFmtId="165" fontId="20" fillId="0" borderId="11" xfId="0" applyNumberFormat="1" applyFont="1" applyFill="1" applyBorder="1" applyAlignment="1">
      <alignment horizontal="center" vertical="top"/>
    </xf>
    <xf numFmtId="1" fontId="20" fillId="0" borderId="11" xfId="0" applyNumberFormat="1" applyFont="1" applyFill="1" applyBorder="1" applyAlignment="1">
      <alignment horizontal="center" vertical="top"/>
    </xf>
    <xf numFmtId="165" fontId="20" fillId="0" borderId="10" xfId="0" applyNumberFormat="1" applyFont="1" applyFill="1" applyBorder="1" applyAlignment="1">
      <alignment horizontal="right" vertical="top" wrapText="1"/>
    </xf>
    <xf numFmtId="1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3" fontId="20" fillId="0" borderId="0" xfId="0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165" fontId="20" fillId="0" borderId="14" xfId="0" applyNumberFormat="1" applyFont="1" applyFill="1" applyBorder="1" applyAlignment="1">
      <alignment horizontal="center" vertical="top"/>
    </xf>
    <xf numFmtId="165" fontId="20" fillId="0" borderId="0" xfId="0" applyNumberFormat="1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 vertical="top" wrapText="1"/>
    </xf>
    <xf numFmtId="1" fontId="20" fillId="0" borderId="13" xfId="0" applyNumberFormat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3" fontId="20" fillId="0" borderId="13" xfId="0" applyNumberFormat="1" applyFont="1" applyFill="1" applyBorder="1" applyAlignment="1">
      <alignment horizontal="center" vertical="top"/>
    </xf>
    <xf numFmtId="165" fontId="20" fillId="0" borderId="13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3" fontId="20" fillId="0" borderId="0" xfId="0" applyNumberFormat="1" applyFont="1" applyBorder="1" applyAlignment="1">
      <alignment horizontal="left" wrapText="1"/>
    </xf>
    <xf numFmtId="165" fontId="20" fillId="0" borderId="0" xfId="0" applyNumberFormat="1" applyFont="1" applyFill="1" applyBorder="1" applyAlignment="1">
      <alignment horizontal="left" wrapText="1"/>
    </xf>
    <xf numFmtId="1" fontId="15" fillId="0" borderId="14" xfId="0" applyNumberFormat="1" applyFont="1" applyFill="1" applyBorder="1" applyAlignment="1">
      <alignment horizontal="center" vertical="distributed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distributed"/>
    </xf>
    <xf numFmtId="0" fontId="15" fillId="0" borderId="12" xfId="0" applyFont="1" applyFill="1" applyBorder="1" applyAlignment="1">
      <alignment vertical="distributed"/>
    </xf>
    <xf numFmtId="0" fontId="15" fillId="0" borderId="12" xfId="0" applyFont="1" applyFill="1" applyBorder="1" applyAlignment="1">
      <alignment horizontal="left" vertical="distributed"/>
    </xf>
    <xf numFmtId="0" fontId="16" fillId="0" borderId="12" xfId="0" applyFont="1" applyFill="1" applyBorder="1" applyAlignment="1">
      <alignment horizontal="center" vertical="distributed"/>
    </xf>
    <xf numFmtId="1" fontId="15" fillId="0" borderId="12" xfId="0" applyNumberFormat="1" applyFont="1" applyFill="1" applyBorder="1" applyAlignment="1">
      <alignment horizontal="center" vertical="distributed" wrapText="1"/>
    </xf>
    <xf numFmtId="0" fontId="16" fillId="0" borderId="12" xfId="0" applyFont="1" applyFill="1" applyBorder="1" applyAlignment="1">
      <alignment horizontal="center" vertical="distributed" wrapText="1"/>
    </xf>
    <xf numFmtId="165" fontId="16" fillId="0" borderId="12" xfId="0" applyNumberFormat="1" applyFont="1" applyFill="1" applyBorder="1" applyAlignment="1">
      <alignment vertical="distributed" wrapText="1"/>
    </xf>
    <xf numFmtId="0" fontId="15" fillId="0" borderId="12" xfId="0" applyFont="1" applyFill="1" applyBorder="1" applyAlignment="1">
      <alignment horizontal="center" vertical="distributed"/>
    </xf>
    <xf numFmtId="165" fontId="15" fillId="0" borderId="12" xfId="0" applyNumberFormat="1" applyFont="1" applyFill="1" applyBorder="1" applyAlignment="1">
      <alignment horizontal="right" vertical="distributed"/>
    </xf>
    <xf numFmtId="0" fontId="15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horizontal="left" vertical="distributed"/>
    </xf>
    <xf numFmtId="0" fontId="30" fillId="0" borderId="0" xfId="0" applyFont="1" applyAlignment="1">
      <alignment/>
    </xf>
    <xf numFmtId="3" fontId="20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1" fontId="20" fillId="0" borderId="0" xfId="0" applyNumberFormat="1" applyFont="1" applyBorder="1" applyAlignment="1">
      <alignment horizontal="center" vertical="top" wrapText="1"/>
    </xf>
    <xf numFmtId="3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165" fontId="20" fillId="0" borderId="0" xfId="0" applyNumberFormat="1" applyFont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center" vertical="top"/>
    </xf>
    <xf numFmtId="165" fontId="20" fillId="0" borderId="0" xfId="0" applyNumberFormat="1" applyFont="1" applyFill="1" applyBorder="1" applyAlignment="1">
      <alignment vertical="top" wrapText="1"/>
    </xf>
    <xf numFmtId="3" fontId="20" fillId="0" borderId="13" xfId="0" applyNumberFormat="1" applyFont="1" applyFill="1" applyBorder="1" applyAlignment="1">
      <alignment horizontal="left" vertical="top" wrapText="1"/>
    </xf>
    <xf numFmtId="1" fontId="20" fillId="0" borderId="13" xfId="0" applyNumberFormat="1" applyFont="1" applyBorder="1" applyAlignment="1">
      <alignment horizontal="center" vertical="top" wrapText="1"/>
    </xf>
    <xf numFmtId="3" fontId="20" fillId="0" borderId="13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165" fontId="20" fillId="0" borderId="13" xfId="0" applyNumberFormat="1" applyFont="1" applyBorder="1" applyAlignment="1">
      <alignment horizontal="center" vertical="top" wrapText="1"/>
    </xf>
    <xf numFmtId="165" fontId="20" fillId="0" borderId="13" xfId="0" applyNumberFormat="1" applyFont="1" applyFill="1" applyBorder="1" applyAlignment="1">
      <alignment vertical="top" wrapText="1"/>
    </xf>
    <xf numFmtId="1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vertical="top" wrapText="1"/>
    </xf>
    <xf numFmtId="1" fontId="20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165" fontId="20" fillId="0" borderId="11" xfId="0" applyNumberFormat="1" applyFont="1" applyFill="1" applyBorder="1" applyAlignment="1">
      <alignment/>
    </xf>
    <xf numFmtId="165" fontId="20" fillId="0" borderId="11" xfId="0" applyNumberFormat="1" applyFont="1" applyFill="1" applyBorder="1" applyAlignment="1">
      <alignment vertical="top" wrapText="1"/>
    </xf>
    <xf numFmtId="165" fontId="20" fillId="0" borderId="12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/>
    </xf>
    <xf numFmtId="165" fontId="20" fillId="0" borderId="13" xfId="0" applyNumberFormat="1" applyFont="1" applyFill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 quotePrefix="1">
      <alignment horizontal="center" vertical="top" wrapText="1"/>
    </xf>
    <xf numFmtId="3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1" fontId="20" fillId="0" borderId="14" xfId="0" applyNumberFormat="1" applyFont="1" applyBorder="1" applyAlignment="1">
      <alignment horizontal="center" vertical="top" wrapText="1"/>
    </xf>
    <xf numFmtId="165" fontId="20" fillId="0" borderId="14" xfId="0" applyNumberFormat="1" applyFont="1" applyFill="1" applyBorder="1" applyAlignment="1">
      <alignment horizontal="center" vertical="top" wrapText="1"/>
    </xf>
    <xf numFmtId="165" fontId="20" fillId="0" borderId="14" xfId="0" applyNumberFormat="1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3" fontId="20" fillId="0" borderId="14" xfId="0" applyNumberFormat="1" applyFont="1" applyFill="1" applyBorder="1" applyAlignment="1">
      <alignment horizontal="center" vertical="top" wrapText="1"/>
    </xf>
    <xf numFmtId="165" fontId="20" fillId="0" borderId="13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NumberFormat="1" applyFont="1" applyBorder="1" applyAlignment="1">
      <alignment horizontal="left" vertical="top" wrapText="1"/>
    </xf>
    <xf numFmtId="1" fontId="20" fillId="0" borderId="11" xfId="0" applyNumberFormat="1" applyFont="1" applyBorder="1" applyAlignment="1">
      <alignment horizontal="center" vertical="top" wrapText="1"/>
    </xf>
    <xf numFmtId="165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Fill="1" applyBorder="1" applyAlignment="1">
      <alignment horizontal="left" vertical="distributed" wrapText="1"/>
    </xf>
    <xf numFmtId="3" fontId="20" fillId="0" borderId="14" xfId="0" applyNumberFormat="1" applyFont="1" applyFill="1" applyBorder="1" applyAlignment="1">
      <alignment horizontal="center" vertical="top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vertical="top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center" vertical="top" wrapText="1"/>
    </xf>
    <xf numFmtId="3" fontId="20" fillId="0" borderId="13" xfId="0" applyNumberFormat="1" applyFont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/>
    </xf>
    <xf numFmtId="0" fontId="29" fillId="0" borderId="16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wrapText="1"/>
    </xf>
    <xf numFmtId="1" fontId="20" fillId="0" borderId="16" xfId="0" applyNumberFormat="1" applyFont="1" applyFill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3" fontId="20" fillId="0" borderId="16" xfId="0" applyNumberFormat="1" applyFont="1" applyBorder="1" applyAlignment="1">
      <alignment horizontal="left" wrapText="1"/>
    </xf>
    <xf numFmtId="165" fontId="20" fillId="0" borderId="16" xfId="0" applyNumberFormat="1" applyFont="1" applyFill="1" applyBorder="1" applyAlignment="1">
      <alignment horizontal="left" wrapText="1"/>
    </xf>
    <xf numFmtId="1" fontId="20" fillId="0" borderId="12" xfId="0" applyNumberFormat="1" applyFont="1" applyFill="1" applyBorder="1" applyAlignment="1" quotePrefix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165" fontId="20" fillId="0" borderId="12" xfId="0" applyNumberFormat="1" applyFont="1" applyFill="1" applyBorder="1" applyAlignment="1">
      <alignment vertical="top" wrapText="1"/>
    </xf>
    <xf numFmtId="165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 quotePrefix="1">
      <alignment horizontal="center"/>
    </xf>
    <xf numFmtId="165" fontId="20" fillId="0" borderId="10" xfId="0" applyNumberFormat="1" applyFont="1" applyBorder="1" applyAlignment="1" quotePrefix="1">
      <alignment horizontal="center"/>
    </xf>
    <xf numFmtId="165" fontId="20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3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/>
    </xf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1" fontId="20" fillId="0" borderId="13" xfId="0" applyNumberFormat="1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/>
    </xf>
    <xf numFmtId="165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165" fontId="20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4" xfId="0" applyFont="1" applyBorder="1" applyAlignment="1">
      <alignment horizontal="center"/>
    </xf>
    <xf numFmtId="165" fontId="20" fillId="0" borderId="14" xfId="0" applyNumberFormat="1" applyFont="1" applyBorder="1" applyAlignment="1">
      <alignment/>
    </xf>
    <xf numFmtId="0" fontId="20" fillId="0" borderId="13" xfId="0" applyFont="1" applyBorder="1" applyAlignment="1">
      <alignment horizontal="left" vertical="top" wrapText="1"/>
    </xf>
    <xf numFmtId="1" fontId="20" fillId="0" borderId="12" xfId="0" applyNumberFormat="1" applyFont="1" applyFill="1" applyBorder="1" applyAlignment="1" quotePrefix="1">
      <alignment horizontal="center" vertical="top"/>
    </xf>
    <xf numFmtId="165" fontId="20" fillId="0" borderId="12" xfId="0" applyNumberFormat="1" applyFont="1" applyFill="1" applyBorder="1" applyAlignment="1">
      <alignment horizontal="center" vertical="top"/>
    </xf>
    <xf numFmtId="0" fontId="30" fillId="0" borderId="12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165" fontId="29" fillId="0" borderId="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 quotePrefix="1">
      <alignment horizontal="center" vertical="top" wrapText="1"/>
    </xf>
    <xf numFmtId="0" fontId="20" fillId="0" borderId="13" xfId="0" applyFont="1" applyFill="1" applyBorder="1" applyAlignment="1">
      <alignment horizontal="left"/>
    </xf>
    <xf numFmtId="3" fontId="20" fillId="0" borderId="12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/>
    </xf>
    <xf numFmtId="0" fontId="20" fillId="0" borderId="13" xfId="0" applyFont="1" applyFill="1" applyBorder="1" applyAlignment="1" quotePrefix="1">
      <alignment horizontal="center"/>
    </xf>
    <xf numFmtId="0" fontId="31" fillId="0" borderId="10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0" fillId="0" borderId="19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vertical="distributed" wrapText="1"/>
    </xf>
    <xf numFmtId="0" fontId="20" fillId="0" borderId="17" xfId="0" applyFont="1" applyFill="1" applyBorder="1" applyAlignment="1">
      <alignment horizontal="left" vertical="distributed" wrapText="1"/>
    </xf>
    <xf numFmtId="0" fontId="20" fillId="0" borderId="23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10" xfId="0" applyNumberFormat="1" applyFont="1" applyFill="1" applyBorder="1" applyAlignment="1">
      <alignment/>
    </xf>
    <xf numFmtId="0" fontId="20" fillId="0" borderId="11" xfId="0" applyFont="1" applyBorder="1" applyAlignment="1">
      <alignment horizontal="left" indent="1"/>
    </xf>
    <xf numFmtId="3" fontId="20" fillId="0" borderId="11" xfId="0" applyNumberFormat="1" applyFont="1" applyBorder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" fontId="20" fillId="0" borderId="11" xfId="0" applyNumberFormat="1" applyFont="1" applyFill="1" applyBorder="1" applyAlignment="1" quotePrefix="1">
      <alignment horizontal="center" vertical="top" wrapText="1"/>
    </xf>
    <xf numFmtId="165" fontId="20" fillId="0" borderId="11" xfId="0" applyNumberFormat="1" applyFont="1" applyFill="1" applyBorder="1" applyAlignment="1">
      <alignment wrapText="1"/>
    </xf>
    <xf numFmtId="3" fontId="20" fillId="0" borderId="11" xfId="0" applyNumberFormat="1" applyFont="1" applyFill="1" applyBorder="1" applyAlignment="1">
      <alignment horizontal="left" vertical="top" wrapText="1"/>
    </xf>
    <xf numFmtId="1" fontId="20" fillId="0" borderId="16" xfId="0" applyNumberFormat="1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16" xfId="0" applyFont="1" applyFill="1" applyBorder="1" applyAlignment="1">
      <alignment horizontal="left" vertical="top"/>
    </xf>
    <xf numFmtId="165" fontId="20" fillId="0" borderId="16" xfId="0" applyNumberFormat="1" applyFont="1" applyFill="1" applyBorder="1" applyAlignment="1">
      <alignment horizontal="left" vertical="top"/>
    </xf>
    <xf numFmtId="165" fontId="29" fillId="0" borderId="16" xfId="0" applyNumberFormat="1" applyFont="1" applyFill="1" applyBorder="1" applyAlignment="1">
      <alignment horizontal="right" vertical="top" wrapText="1"/>
    </xf>
    <xf numFmtId="3" fontId="20" fillId="0" borderId="12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distributed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12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165" fontId="20" fillId="0" borderId="11" xfId="0" applyNumberFormat="1" applyFont="1" applyBorder="1" applyAlignment="1">
      <alignment wrapText="1"/>
    </xf>
    <xf numFmtId="165" fontId="20" fillId="0" borderId="14" xfId="0" applyNumberFormat="1" applyFont="1" applyFill="1" applyBorder="1" applyAlignment="1">
      <alignment/>
    </xf>
    <xf numFmtId="0" fontId="18" fillId="42" borderId="0" xfId="0" applyFont="1" applyFill="1" applyBorder="1" applyAlignment="1">
      <alignment horizontal="center" vertical="distributed"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165" fontId="20" fillId="0" borderId="0" xfId="0" applyNumberFormat="1" applyFont="1" applyFill="1" applyBorder="1" applyAlignment="1">
      <alignment horizontal="right" wrapText="1"/>
    </xf>
    <xf numFmtId="6" fontId="33" fillId="0" borderId="0" xfId="57" applyNumberFormat="1" applyFont="1" applyFill="1" applyBorder="1" applyAlignment="1">
      <alignment horizontal="center" wrapText="1"/>
      <protection/>
    </xf>
    <xf numFmtId="0" fontId="15" fillId="45" borderId="11" xfId="0" applyFont="1" applyFill="1" applyBorder="1" applyAlignment="1">
      <alignment horizontal="center" vertical="distributed"/>
    </xf>
    <xf numFmtId="0" fontId="15" fillId="45" borderId="14" xfId="0" applyFont="1" applyFill="1" applyBorder="1" applyAlignment="1">
      <alignment horizontal="center" vertical="distributed"/>
    </xf>
    <xf numFmtId="0" fontId="15" fillId="45" borderId="0" xfId="0" applyFont="1" applyFill="1" applyBorder="1" applyAlignment="1">
      <alignment horizontal="center" vertical="distributed"/>
    </xf>
    <xf numFmtId="0" fontId="15" fillId="45" borderId="10" xfId="0" applyFont="1" applyFill="1" applyBorder="1" applyAlignment="1">
      <alignment horizontal="center" vertical="distributed" wrapText="1"/>
    </xf>
    <xf numFmtId="0" fontId="15" fillId="45" borderId="11" xfId="0" applyFont="1" applyFill="1" applyBorder="1" applyAlignment="1">
      <alignment horizontal="center" vertical="distributed" wrapText="1"/>
    </xf>
    <xf numFmtId="0" fontId="15" fillId="45" borderId="13" xfId="0" applyFont="1" applyFill="1" applyBorder="1" applyAlignment="1">
      <alignment horizontal="center" vertical="distributed" wrapText="1"/>
    </xf>
    <xf numFmtId="0" fontId="15" fillId="45" borderId="0" xfId="0" applyFont="1" applyFill="1" applyBorder="1" applyAlignment="1">
      <alignment/>
    </xf>
    <xf numFmtId="0" fontId="15" fillId="45" borderId="0" xfId="0" applyFont="1" applyFill="1" applyBorder="1" applyAlignment="1">
      <alignment wrapText="1"/>
    </xf>
    <xf numFmtId="0" fontId="15" fillId="45" borderId="13" xfId="0" applyFont="1" applyFill="1" applyBorder="1" applyAlignment="1">
      <alignment horizontal="center" vertical="distributed"/>
    </xf>
    <xf numFmtId="0" fontId="15" fillId="46" borderId="11" xfId="0" applyFont="1" applyFill="1" applyBorder="1" applyAlignment="1">
      <alignment horizontal="center"/>
    </xf>
    <xf numFmtId="0" fontId="15" fillId="46" borderId="13" xfId="0" applyFont="1" applyFill="1" applyBorder="1" applyAlignment="1">
      <alignment horizontal="center"/>
    </xf>
    <xf numFmtId="0" fontId="15" fillId="46" borderId="11" xfId="0" applyFont="1" applyFill="1" applyBorder="1" applyAlignment="1">
      <alignment horizontal="center" vertical="distributed" wrapText="1"/>
    </xf>
    <xf numFmtId="0" fontId="15" fillId="45" borderId="14" xfId="0" applyFont="1" applyFill="1" applyBorder="1" applyAlignment="1">
      <alignment horizontal="center" vertical="distributed" wrapText="1"/>
    </xf>
    <xf numFmtId="0" fontId="15" fillId="46" borderId="24" xfId="0" applyFont="1" applyFill="1" applyBorder="1" applyAlignment="1">
      <alignment horizontal="center" vertical="distributed" wrapText="1"/>
    </xf>
    <xf numFmtId="0" fontId="15" fillId="46" borderId="24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distributed" wrapText="1"/>
    </xf>
    <xf numFmtId="0" fontId="15" fillId="0" borderId="14" xfId="0" applyFont="1" applyBorder="1" applyAlignment="1">
      <alignment horizontal="center" vertical="distributed" wrapText="1"/>
    </xf>
    <xf numFmtId="0" fontId="15" fillId="45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 vertical="distributed" wrapText="1"/>
    </xf>
    <xf numFmtId="0" fontId="7" fillId="35" borderId="0" xfId="0" applyFont="1" applyFill="1" applyBorder="1" applyAlignment="1">
      <alignment horizontal="center" vertical="distributed" wrapText="1"/>
    </xf>
    <xf numFmtId="0" fontId="7" fillId="35" borderId="0" xfId="0" applyFont="1" applyFill="1" applyBorder="1" applyAlignment="1" quotePrefix="1">
      <alignment horizontal="center" wrapText="1"/>
    </xf>
    <xf numFmtId="0" fontId="12" fillId="0" borderId="0" xfId="0" applyFont="1" applyAlignment="1">
      <alignment horizontal="center" wrapText="1"/>
    </xf>
    <xf numFmtId="0" fontId="7" fillId="35" borderId="0" xfId="0" applyFont="1" applyFill="1" applyBorder="1" applyAlignment="1">
      <alignment horizontal="left" vertical="distributed" wrapText="1"/>
    </xf>
    <xf numFmtId="0" fontId="10" fillId="34" borderId="0" xfId="0" applyFont="1" applyFill="1" applyBorder="1" applyAlignment="1">
      <alignment horizontal="left" vertical="distributed" wrapText="1"/>
    </xf>
    <xf numFmtId="0" fontId="0" fillId="0" borderId="0" xfId="0" applyAlignment="1">
      <alignment vertical="distributed" wrapText="1"/>
    </xf>
    <xf numFmtId="1" fontId="7" fillId="35" borderId="0" xfId="0" applyNumberFormat="1" applyFont="1" applyFill="1" applyBorder="1" applyAlignment="1">
      <alignment horizontal="center" vertical="distributed" wrapText="1"/>
    </xf>
    <xf numFmtId="6" fontId="11" fillId="35" borderId="0" xfId="57" applyNumberFormat="1" applyFont="1" applyFill="1" applyBorder="1" applyAlignment="1">
      <alignment horizontal="center" vertical="distributed" wrapText="1"/>
      <protection/>
    </xf>
    <xf numFmtId="165" fontId="7" fillId="35" borderId="0" xfId="0" applyNumberFormat="1" applyFont="1" applyFill="1" applyBorder="1" applyAlignment="1">
      <alignment horizontal="center" vertical="distributed" wrapText="1"/>
    </xf>
    <xf numFmtId="0" fontId="8" fillId="0" borderId="15" xfId="0" applyFont="1" applyBorder="1" applyAlignment="1">
      <alignment horizontal="left" wrapText="1"/>
    </xf>
    <xf numFmtId="165" fontId="7" fillId="10" borderId="0" xfId="0" applyNumberFormat="1" applyFont="1" applyFill="1" applyBorder="1" applyAlignment="1">
      <alignment horizontal="center" wrapText="1"/>
    </xf>
    <xf numFmtId="6" fontId="11" fillId="10" borderId="0" xfId="57" applyNumberFormat="1" applyFont="1" applyFill="1" applyBorder="1" applyAlignment="1">
      <alignment horizontal="center" wrapText="1"/>
      <protection/>
    </xf>
    <xf numFmtId="0" fontId="7" fillId="10" borderId="0" xfId="0" applyFont="1" applyFill="1" applyBorder="1" applyAlignment="1">
      <alignment horizontal="center" wrapText="1"/>
    </xf>
    <xf numFmtId="1" fontId="7" fillId="10" borderId="0" xfId="0" applyNumberFormat="1" applyFont="1" applyFill="1" applyBorder="1" applyAlignment="1">
      <alignment horizontal="center" wrapText="1"/>
    </xf>
    <xf numFmtId="0" fontId="7" fillId="10" borderId="0" xfId="0" applyFont="1" applyFill="1" applyBorder="1" applyAlignment="1" quotePrefix="1">
      <alignment horizontal="center" wrapText="1"/>
    </xf>
    <xf numFmtId="0" fontId="12" fillId="10" borderId="0" xfId="0" applyFont="1" applyFill="1" applyAlignment="1">
      <alignment horizontal="center" wrapText="1"/>
    </xf>
    <xf numFmtId="0" fontId="7" fillId="10" borderId="0" xfId="0" applyFont="1" applyFill="1" applyBorder="1" applyAlignment="1">
      <alignment horizontal="left" wrapText="1"/>
    </xf>
    <xf numFmtId="0" fontId="10" fillId="34" borderId="25" xfId="0" applyFont="1" applyFill="1" applyBorder="1" applyAlignment="1" quotePrefix="1">
      <alignment horizontal="left" vertical="distributed" wrapText="1"/>
    </xf>
    <xf numFmtId="0" fontId="0" fillId="0" borderId="25" xfId="0" applyBorder="1" applyAlignment="1">
      <alignment vertical="distributed" wrapText="1"/>
    </xf>
    <xf numFmtId="0" fontId="10" fillId="34" borderId="0" xfId="0" applyFont="1" applyFill="1" applyBorder="1" applyAlignment="1" quotePrefix="1">
      <alignment horizontal="left" vertical="distributed" wrapText="1"/>
    </xf>
    <xf numFmtId="0" fontId="10" fillId="34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ject List as of 11150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100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191250" y="19326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112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191250" y="2128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0477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6191250" y="2267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9" name="Text Box 1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26" name="Text Box 2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30" name="Text Box 3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31" name="Text Box 3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32" name="Text Box 32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33" name="Text Box 33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34" name="Text Box 3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35" name="Text Box 3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36" name="Text Box 3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37" name="Text Box 37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38" name="Text Box 38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39" name="Text Box 39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40" name="Text Box 40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41" name="Text Box 41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42" name="Text Box 42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43" name="Text Box 43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44" name="Text Box 44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45" name="Text Box 45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46" name="Text Box 46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47" name="Text Box 4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48" name="Text Box 4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49" name="Text Box 4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50" name="Text Box 5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51" name="Text Box 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52" name="Text Box 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53" name="Text Box 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54" name="Text Box 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55" name="Text Box 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56" name="Text Box 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57" name="Text Box 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58" name="Text Box 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59" name="Text Box 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04775" cy="219075"/>
    <xdr:sp fLocksText="0">
      <xdr:nvSpPr>
        <xdr:cNvPr id="60" name="Text Box 60"/>
        <xdr:cNvSpPr txBox="1">
          <a:spLocks noChangeArrowheads="1"/>
        </xdr:cNvSpPr>
      </xdr:nvSpPr>
      <xdr:spPr>
        <a:xfrm>
          <a:off x="6191250" y="15906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04775" cy="219075"/>
    <xdr:sp fLocksText="0">
      <xdr:nvSpPr>
        <xdr:cNvPr id="61" name="Text Box 61"/>
        <xdr:cNvSpPr txBox="1">
          <a:spLocks noChangeArrowheads="1"/>
        </xdr:cNvSpPr>
      </xdr:nvSpPr>
      <xdr:spPr>
        <a:xfrm>
          <a:off x="6191250" y="15906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04775" cy="219075"/>
    <xdr:sp fLocksText="0">
      <xdr:nvSpPr>
        <xdr:cNvPr id="62" name="Text Box 62"/>
        <xdr:cNvSpPr txBox="1">
          <a:spLocks noChangeArrowheads="1"/>
        </xdr:cNvSpPr>
      </xdr:nvSpPr>
      <xdr:spPr>
        <a:xfrm>
          <a:off x="6191250" y="15906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169</xdr:row>
      <xdr:rowOff>0</xdr:rowOff>
    </xdr:from>
    <xdr:ext cx="104775" cy="219075"/>
    <xdr:sp fLocksText="0">
      <xdr:nvSpPr>
        <xdr:cNvPr id="63" name="Text Box 63"/>
        <xdr:cNvSpPr txBox="1">
          <a:spLocks noChangeArrowheads="1"/>
        </xdr:cNvSpPr>
      </xdr:nvSpPr>
      <xdr:spPr>
        <a:xfrm>
          <a:off x="6191250" y="3200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170</xdr:row>
      <xdr:rowOff>0</xdr:rowOff>
    </xdr:from>
    <xdr:ext cx="104775" cy="219075"/>
    <xdr:sp fLocksText="0">
      <xdr:nvSpPr>
        <xdr:cNvPr id="64" name="Text Box 64"/>
        <xdr:cNvSpPr txBox="1">
          <a:spLocks noChangeArrowheads="1"/>
        </xdr:cNvSpPr>
      </xdr:nvSpPr>
      <xdr:spPr>
        <a:xfrm>
          <a:off x="6191250" y="3219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170</xdr:row>
      <xdr:rowOff>0</xdr:rowOff>
    </xdr:from>
    <xdr:ext cx="104775" cy="219075"/>
    <xdr:sp fLocksText="0">
      <xdr:nvSpPr>
        <xdr:cNvPr id="65" name="Text Box 65"/>
        <xdr:cNvSpPr txBox="1">
          <a:spLocks noChangeArrowheads="1"/>
        </xdr:cNvSpPr>
      </xdr:nvSpPr>
      <xdr:spPr>
        <a:xfrm>
          <a:off x="6191250" y="3219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170</xdr:row>
      <xdr:rowOff>0</xdr:rowOff>
    </xdr:from>
    <xdr:ext cx="104775" cy="219075"/>
    <xdr:sp fLocksText="0">
      <xdr:nvSpPr>
        <xdr:cNvPr id="66" name="Text Box 66"/>
        <xdr:cNvSpPr txBox="1">
          <a:spLocks noChangeArrowheads="1"/>
        </xdr:cNvSpPr>
      </xdr:nvSpPr>
      <xdr:spPr>
        <a:xfrm>
          <a:off x="6191250" y="3219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170</xdr:row>
      <xdr:rowOff>0</xdr:rowOff>
    </xdr:from>
    <xdr:ext cx="104775" cy="219075"/>
    <xdr:sp fLocksText="0">
      <xdr:nvSpPr>
        <xdr:cNvPr id="67" name="Text Box 67"/>
        <xdr:cNvSpPr txBox="1">
          <a:spLocks noChangeArrowheads="1"/>
        </xdr:cNvSpPr>
      </xdr:nvSpPr>
      <xdr:spPr>
        <a:xfrm>
          <a:off x="6191250" y="3219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68" name="Text Box 68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69" name="Text Box 69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70" name="Text Box 70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71" name="Text Box 71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72" name="Text Box 72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73" name="Text Box 73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74" name="Text Box 74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75" name="Text Box 75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76" name="Text Box 76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77" name="Text Box 77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78" name="Text Box 78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79" name="Text Box 79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80" name="Text Box 8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81" name="Text Box 8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82" name="Text Box 8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178</xdr:row>
      <xdr:rowOff>0</xdr:rowOff>
    </xdr:from>
    <xdr:ext cx="104775" cy="219075"/>
    <xdr:sp fLocksText="0">
      <xdr:nvSpPr>
        <xdr:cNvPr id="83" name="Text Box 83"/>
        <xdr:cNvSpPr txBox="1">
          <a:spLocks noChangeArrowheads="1"/>
        </xdr:cNvSpPr>
      </xdr:nvSpPr>
      <xdr:spPr>
        <a:xfrm>
          <a:off x="6191250" y="3371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84" name="Text Box 84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85" name="Text Box 85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86" name="Text Box 86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87" name="Text Box 87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88" name="Text Box 88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89" name="Text Box 89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90" name="Text Box 90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91" name="Text Box 91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92" name="Text Box 92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170</xdr:row>
      <xdr:rowOff>0</xdr:rowOff>
    </xdr:from>
    <xdr:ext cx="104775" cy="219075"/>
    <xdr:sp fLocksText="0">
      <xdr:nvSpPr>
        <xdr:cNvPr id="93" name="Text Box 93"/>
        <xdr:cNvSpPr txBox="1">
          <a:spLocks noChangeArrowheads="1"/>
        </xdr:cNvSpPr>
      </xdr:nvSpPr>
      <xdr:spPr>
        <a:xfrm>
          <a:off x="6191250" y="3219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94" name="Text Box 94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95" name="Text Box 95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96" name="Text Box 96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97" name="Text Box 97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98" name="Text Box 98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99" name="Text Box 99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00" name="Text Box 100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01" name="Text Box 101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02" name="Text Box 102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03" name="Text Box 103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104" name="Text Box 104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105" name="Text Box 105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106" name="Text Box 106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107" name="Text Box 107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173</xdr:row>
      <xdr:rowOff>0</xdr:rowOff>
    </xdr:from>
    <xdr:ext cx="104775" cy="219075"/>
    <xdr:sp fLocksText="0">
      <xdr:nvSpPr>
        <xdr:cNvPr id="108" name="Text Box 108"/>
        <xdr:cNvSpPr txBox="1">
          <a:spLocks noChangeArrowheads="1"/>
        </xdr:cNvSpPr>
      </xdr:nvSpPr>
      <xdr:spPr>
        <a:xfrm>
          <a:off x="6191250" y="3276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09" name="Text Box 10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10" name="Text Box 11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11" name="Text Box 11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12" name="Text Box 11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13" name="Text Box 113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14" name="Text Box 11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15" name="Text Box 115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16" name="Text Box 11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17" name="Text Box 117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18" name="Text Box 118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19" name="Text Box 11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0" name="Text Box 12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1" name="Text Box 12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2" name="Text Box 122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3" name="Text Box 123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4" name="Text Box 12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5" name="Text Box 125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6" name="Text Box 12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7" name="Text Box 127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8" name="Text Box 128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29" name="Text Box 12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30" name="Text Box 13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31" name="Text Box 13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32" name="Text Box 132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33" name="Text Box 133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34" name="Text Box 13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35" name="Text Box 13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36" name="Text Box 13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37" name="Text Box 137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38" name="Text Box 138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39" name="Text Box 13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0" name="Text Box 14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1" name="Text Box 14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2" name="Text Box 142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3" name="Text Box 143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4" name="Text Box 14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5" name="Text Box 14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6" name="Text Box 14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7" name="Text Box 147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8" name="Text Box 148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49" name="Text Box 14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50" name="Text Box 15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51" name="Text Box 15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52" name="Text Box 152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53" name="Text Box 153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54" name="Text Box 154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155" name="Text Box 1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56" name="Text Box 156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57" name="Text Box 157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58" name="Text Box 158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59" name="Text Box 159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60" name="Text Box 160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61" name="Text Box 161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62" name="Text Box 162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63" name="Text Box 163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104775" cy="219075"/>
    <xdr:sp fLocksText="0">
      <xdr:nvSpPr>
        <xdr:cNvPr id="164" name="Text Box 164"/>
        <xdr:cNvSpPr txBox="1">
          <a:spLocks noChangeArrowheads="1"/>
        </xdr:cNvSpPr>
      </xdr:nvSpPr>
      <xdr:spPr>
        <a:xfrm>
          <a:off x="6191250" y="16097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04775" cy="219075"/>
    <xdr:sp fLocksText="0">
      <xdr:nvSpPr>
        <xdr:cNvPr id="165" name="Text Box 165"/>
        <xdr:cNvSpPr txBox="1">
          <a:spLocks noChangeArrowheads="1"/>
        </xdr:cNvSpPr>
      </xdr:nvSpPr>
      <xdr:spPr>
        <a:xfrm>
          <a:off x="6191250" y="16287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04775" cy="219075"/>
    <xdr:sp fLocksText="0">
      <xdr:nvSpPr>
        <xdr:cNvPr id="166" name="Text Box 166"/>
        <xdr:cNvSpPr txBox="1">
          <a:spLocks noChangeArrowheads="1"/>
        </xdr:cNvSpPr>
      </xdr:nvSpPr>
      <xdr:spPr>
        <a:xfrm>
          <a:off x="6191250" y="16287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04775" cy="219075"/>
    <xdr:sp fLocksText="0">
      <xdr:nvSpPr>
        <xdr:cNvPr id="167" name="Text Box 167"/>
        <xdr:cNvSpPr txBox="1">
          <a:spLocks noChangeArrowheads="1"/>
        </xdr:cNvSpPr>
      </xdr:nvSpPr>
      <xdr:spPr>
        <a:xfrm>
          <a:off x="6191250" y="16287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04775" cy="219075"/>
    <xdr:sp fLocksText="0">
      <xdr:nvSpPr>
        <xdr:cNvPr id="168" name="Text Box 168"/>
        <xdr:cNvSpPr txBox="1">
          <a:spLocks noChangeArrowheads="1"/>
        </xdr:cNvSpPr>
      </xdr:nvSpPr>
      <xdr:spPr>
        <a:xfrm>
          <a:off x="6191250" y="16478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04775" cy="219075"/>
    <xdr:sp fLocksText="0">
      <xdr:nvSpPr>
        <xdr:cNvPr id="169" name="Text Box 169"/>
        <xdr:cNvSpPr txBox="1">
          <a:spLocks noChangeArrowheads="1"/>
        </xdr:cNvSpPr>
      </xdr:nvSpPr>
      <xdr:spPr>
        <a:xfrm>
          <a:off x="6191250" y="16478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04775" cy="219075"/>
    <xdr:sp fLocksText="0">
      <xdr:nvSpPr>
        <xdr:cNvPr id="170" name="Text Box 170"/>
        <xdr:cNvSpPr txBox="1">
          <a:spLocks noChangeArrowheads="1"/>
        </xdr:cNvSpPr>
      </xdr:nvSpPr>
      <xdr:spPr>
        <a:xfrm>
          <a:off x="6191250" y="16478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71" name="Text Box 171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72" name="Text Box 172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73" name="Text Box 173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74" name="Text Box 174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75" name="Text Box 175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76" name="Text Box 176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77" name="Text Box 177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78" name="Text Box 178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79" name="Text Box 179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80" name="Text Box 180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81" name="Text Box 181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82" name="Text Box 182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104775" cy="219075"/>
    <xdr:sp fLocksText="0">
      <xdr:nvSpPr>
        <xdr:cNvPr id="183" name="Text Box 183"/>
        <xdr:cNvSpPr txBox="1">
          <a:spLocks noChangeArrowheads="1"/>
        </xdr:cNvSpPr>
      </xdr:nvSpPr>
      <xdr:spPr>
        <a:xfrm>
          <a:off x="6191250" y="3238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84" name="Text Box 184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85" name="Text Box 185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86" name="Text Box 186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87" name="Text Box 187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104775" cy="219075"/>
    <xdr:sp fLocksText="0">
      <xdr:nvSpPr>
        <xdr:cNvPr id="188" name="Text Box 188"/>
        <xdr:cNvSpPr txBox="1">
          <a:spLocks noChangeArrowheads="1"/>
        </xdr:cNvSpPr>
      </xdr:nvSpPr>
      <xdr:spPr>
        <a:xfrm>
          <a:off x="6191250" y="3257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89" name="Text Box 18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90" name="Text Box 19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91" name="Text Box 19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92" name="Text Box 19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193" name="Text Box 193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194" name="Text Box 194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195" name="Text Box 195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196" name="Text Box 196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97" name="Text Box 19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98" name="Text Box 19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199" name="Text Box 19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200" name="Text Box 20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201" name="Text Box 20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02" name="Text Box 202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03" name="Text Box 203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04" name="Text Box 204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05" name="Text Box 205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06" name="Text Box 206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07" name="Text Box 207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08" name="Text Box 208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09" name="Text Box 209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0" name="Text Box 210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1" name="Text Box 211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2" name="Text Box 212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3" name="Text Box 213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4" name="Text Box 214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5" name="Text Box 215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6" name="Text Box 216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7" name="Text Box 217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8" name="Text Box 218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19" name="Text Box 219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20" name="Text Box 220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21" name="Text Box 221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22" name="Text Box 222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23" name="Text Box 223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24" name="Text Box 224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25" name="Text Box 225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26" name="Text Box 226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27" name="Text Box 227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228" name="Text Box 228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29" name="Text Box 229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0" name="Text Box 230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1" name="Text Box 231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2" name="Text Box 232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3" name="Text Box 233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4" name="Text Box 234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5" name="Text Box 235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6" name="Text Box 236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7" name="Text Box 237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8" name="Text Box 238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39" name="Text Box 239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40" name="Text Box 240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41" name="Text Box 241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04775" cy="219075"/>
    <xdr:sp fLocksText="0">
      <xdr:nvSpPr>
        <xdr:cNvPr id="242" name="Text Box 242"/>
        <xdr:cNvSpPr txBox="1">
          <a:spLocks noChangeArrowheads="1"/>
        </xdr:cNvSpPr>
      </xdr:nvSpPr>
      <xdr:spPr>
        <a:xfrm>
          <a:off x="6191250" y="33337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243" name="Text Box 243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244" name="Text Box 244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245" name="Text Box 245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246" name="Text Box 246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247" name="Text Box 247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248" name="Text Box 248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249" name="Text Box 249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250" name="Text Box 250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251" name="Text Box 251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252" name="Text Box 252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253" name="Text Box 253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254" name="Text Box 254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255" name="Text Box 255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256" name="Text Box 256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104775" cy="219075"/>
    <xdr:sp fLocksText="0">
      <xdr:nvSpPr>
        <xdr:cNvPr id="257" name="Text Box 257"/>
        <xdr:cNvSpPr txBox="1">
          <a:spLocks noChangeArrowheads="1"/>
        </xdr:cNvSpPr>
      </xdr:nvSpPr>
      <xdr:spPr>
        <a:xfrm>
          <a:off x="7048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104775" cy="219075"/>
    <xdr:sp fLocksText="0">
      <xdr:nvSpPr>
        <xdr:cNvPr id="258" name="Text Box 258"/>
        <xdr:cNvSpPr txBox="1">
          <a:spLocks noChangeArrowheads="1"/>
        </xdr:cNvSpPr>
      </xdr:nvSpPr>
      <xdr:spPr>
        <a:xfrm>
          <a:off x="7048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104775" cy="219075"/>
    <xdr:sp fLocksText="0">
      <xdr:nvSpPr>
        <xdr:cNvPr id="259" name="Text Box 259"/>
        <xdr:cNvSpPr txBox="1">
          <a:spLocks noChangeArrowheads="1"/>
        </xdr:cNvSpPr>
      </xdr:nvSpPr>
      <xdr:spPr>
        <a:xfrm>
          <a:off x="7048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104775" cy="219075"/>
    <xdr:sp fLocksText="0">
      <xdr:nvSpPr>
        <xdr:cNvPr id="260" name="Text Box 260"/>
        <xdr:cNvSpPr txBox="1">
          <a:spLocks noChangeArrowheads="1"/>
        </xdr:cNvSpPr>
      </xdr:nvSpPr>
      <xdr:spPr>
        <a:xfrm>
          <a:off x="7048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104775" cy="219075"/>
    <xdr:sp fLocksText="0">
      <xdr:nvSpPr>
        <xdr:cNvPr id="261" name="Text Box 261"/>
        <xdr:cNvSpPr txBox="1">
          <a:spLocks noChangeArrowheads="1"/>
        </xdr:cNvSpPr>
      </xdr:nvSpPr>
      <xdr:spPr>
        <a:xfrm>
          <a:off x="7048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190</xdr:row>
      <xdr:rowOff>0</xdr:rowOff>
    </xdr:from>
    <xdr:ext cx="104775" cy="219075"/>
    <xdr:sp fLocksText="0">
      <xdr:nvSpPr>
        <xdr:cNvPr id="262" name="Text Box 262"/>
        <xdr:cNvSpPr txBox="1">
          <a:spLocks noChangeArrowheads="1"/>
        </xdr:cNvSpPr>
      </xdr:nvSpPr>
      <xdr:spPr>
        <a:xfrm>
          <a:off x="79057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190</xdr:row>
      <xdr:rowOff>0</xdr:rowOff>
    </xdr:from>
    <xdr:ext cx="104775" cy="219075"/>
    <xdr:sp fLocksText="0">
      <xdr:nvSpPr>
        <xdr:cNvPr id="263" name="Text Box 263"/>
        <xdr:cNvSpPr txBox="1">
          <a:spLocks noChangeArrowheads="1"/>
        </xdr:cNvSpPr>
      </xdr:nvSpPr>
      <xdr:spPr>
        <a:xfrm>
          <a:off x="79057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190</xdr:row>
      <xdr:rowOff>0</xdr:rowOff>
    </xdr:from>
    <xdr:ext cx="104775" cy="219075"/>
    <xdr:sp fLocksText="0">
      <xdr:nvSpPr>
        <xdr:cNvPr id="264" name="Text Box 264"/>
        <xdr:cNvSpPr txBox="1">
          <a:spLocks noChangeArrowheads="1"/>
        </xdr:cNvSpPr>
      </xdr:nvSpPr>
      <xdr:spPr>
        <a:xfrm>
          <a:off x="79057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190</xdr:row>
      <xdr:rowOff>0</xdr:rowOff>
    </xdr:from>
    <xdr:ext cx="104775" cy="219075"/>
    <xdr:sp fLocksText="0">
      <xdr:nvSpPr>
        <xdr:cNvPr id="265" name="Text Box 265"/>
        <xdr:cNvSpPr txBox="1">
          <a:spLocks noChangeArrowheads="1"/>
        </xdr:cNvSpPr>
      </xdr:nvSpPr>
      <xdr:spPr>
        <a:xfrm>
          <a:off x="79057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190</xdr:row>
      <xdr:rowOff>0</xdr:rowOff>
    </xdr:from>
    <xdr:ext cx="104775" cy="219075"/>
    <xdr:sp fLocksText="0">
      <xdr:nvSpPr>
        <xdr:cNvPr id="266" name="Text Box 266"/>
        <xdr:cNvSpPr txBox="1">
          <a:spLocks noChangeArrowheads="1"/>
        </xdr:cNvSpPr>
      </xdr:nvSpPr>
      <xdr:spPr>
        <a:xfrm>
          <a:off x="79057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04775" cy="219075"/>
    <xdr:sp fLocksText="0">
      <xdr:nvSpPr>
        <xdr:cNvPr id="267" name="Text Box 267"/>
        <xdr:cNvSpPr txBox="1">
          <a:spLocks noChangeArrowheads="1"/>
        </xdr:cNvSpPr>
      </xdr:nvSpPr>
      <xdr:spPr>
        <a:xfrm>
          <a:off x="87630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04775" cy="219075"/>
    <xdr:sp fLocksText="0">
      <xdr:nvSpPr>
        <xdr:cNvPr id="268" name="Text Box 268"/>
        <xdr:cNvSpPr txBox="1">
          <a:spLocks noChangeArrowheads="1"/>
        </xdr:cNvSpPr>
      </xdr:nvSpPr>
      <xdr:spPr>
        <a:xfrm>
          <a:off x="87630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04775" cy="219075"/>
    <xdr:sp fLocksText="0">
      <xdr:nvSpPr>
        <xdr:cNvPr id="269" name="Text Box 269"/>
        <xdr:cNvSpPr txBox="1">
          <a:spLocks noChangeArrowheads="1"/>
        </xdr:cNvSpPr>
      </xdr:nvSpPr>
      <xdr:spPr>
        <a:xfrm>
          <a:off x="87630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04775" cy="219075"/>
    <xdr:sp fLocksText="0">
      <xdr:nvSpPr>
        <xdr:cNvPr id="270" name="Text Box 270"/>
        <xdr:cNvSpPr txBox="1">
          <a:spLocks noChangeArrowheads="1"/>
        </xdr:cNvSpPr>
      </xdr:nvSpPr>
      <xdr:spPr>
        <a:xfrm>
          <a:off x="87630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104775" cy="219075"/>
    <xdr:sp fLocksText="0">
      <xdr:nvSpPr>
        <xdr:cNvPr id="271" name="Text Box 271"/>
        <xdr:cNvSpPr txBox="1">
          <a:spLocks noChangeArrowheads="1"/>
        </xdr:cNvSpPr>
      </xdr:nvSpPr>
      <xdr:spPr>
        <a:xfrm>
          <a:off x="87630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190</xdr:row>
      <xdr:rowOff>0</xdr:rowOff>
    </xdr:from>
    <xdr:ext cx="104775" cy="219075"/>
    <xdr:sp fLocksText="0">
      <xdr:nvSpPr>
        <xdr:cNvPr id="272" name="Text Box 272"/>
        <xdr:cNvSpPr txBox="1">
          <a:spLocks noChangeArrowheads="1"/>
        </xdr:cNvSpPr>
      </xdr:nvSpPr>
      <xdr:spPr>
        <a:xfrm>
          <a:off x="9620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190</xdr:row>
      <xdr:rowOff>0</xdr:rowOff>
    </xdr:from>
    <xdr:ext cx="104775" cy="219075"/>
    <xdr:sp fLocksText="0">
      <xdr:nvSpPr>
        <xdr:cNvPr id="273" name="Text Box 273"/>
        <xdr:cNvSpPr txBox="1">
          <a:spLocks noChangeArrowheads="1"/>
        </xdr:cNvSpPr>
      </xdr:nvSpPr>
      <xdr:spPr>
        <a:xfrm>
          <a:off x="9620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190</xdr:row>
      <xdr:rowOff>0</xdr:rowOff>
    </xdr:from>
    <xdr:ext cx="104775" cy="219075"/>
    <xdr:sp fLocksText="0">
      <xdr:nvSpPr>
        <xdr:cNvPr id="274" name="Text Box 274"/>
        <xdr:cNvSpPr txBox="1">
          <a:spLocks noChangeArrowheads="1"/>
        </xdr:cNvSpPr>
      </xdr:nvSpPr>
      <xdr:spPr>
        <a:xfrm>
          <a:off x="9620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190</xdr:row>
      <xdr:rowOff>0</xdr:rowOff>
    </xdr:from>
    <xdr:ext cx="104775" cy="219075"/>
    <xdr:sp fLocksText="0">
      <xdr:nvSpPr>
        <xdr:cNvPr id="275" name="Text Box 275"/>
        <xdr:cNvSpPr txBox="1">
          <a:spLocks noChangeArrowheads="1"/>
        </xdr:cNvSpPr>
      </xdr:nvSpPr>
      <xdr:spPr>
        <a:xfrm>
          <a:off x="9620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190</xdr:row>
      <xdr:rowOff>0</xdr:rowOff>
    </xdr:from>
    <xdr:ext cx="104775" cy="219075"/>
    <xdr:sp fLocksText="0">
      <xdr:nvSpPr>
        <xdr:cNvPr id="276" name="Text Box 276"/>
        <xdr:cNvSpPr txBox="1">
          <a:spLocks noChangeArrowheads="1"/>
        </xdr:cNvSpPr>
      </xdr:nvSpPr>
      <xdr:spPr>
        <a:xfrm>
          <a:off x="9620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190</xdr:row>
      <xdr:rowOff>0</xdr:rowOff>
    </xdr:from>
    <xdr:ext cx="104775" cy="219075"/>
    <xdr:sp fLocksText="0">
      <xdr:nvSpPr>
        <xdr:cNvPr id="277" name="Text Box 277"/>
        <xdr:cNvSpPr txBox="1">
          <a:spLocks noChangeArrowheads="1"/>
        </xdr:cNvSpPr>
      </xdr:nvSpPr>
      <xdr:spPr>
        <a:xfrm>
          <a:off x="10477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190</xdr:row>
      <xdr:rowOff>0</xdr:rowOff>
    </xdr:from>
    <xdr:ext cx="104775" cy="219075"/>
    <xdr:sp fLocksText="0">
      <xdr:nvSpPr>
        <xdr:cNvPr id="278" name="Text Box 278"/>
        <xdr:cNvSpPr txBox="1">
          <a:spLocks noChangeArrowheads="1"/>
        </xdr:cNvSpPr>
      </xdr:nvSpPr>
      <xdr:spPr>
        <a:xfrm>
          <a:off x="10477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190</xdr:row>
      <xdr:rowOff>0</xdr:rowOff>
    </xdr:from>
    <xdr:ext cx="104775" cy="219075"/>
    <xdr:sp fLocksText="0">
      <xdr:nvSpPr>
        <xdr:cNvPr id="279" name="Text Box 279"/>
        <xdr:cNvSpPr txBox="1">
          <a:spLocks noChangeArrowheads="1"/>
        </xdr:cNvSpPr>
      </xdr:nvSpPr>
      <xdr:spPr>
        <a:xfrm>
          <a:off x="10477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190</xdr:row>
      <xdr:rowOff>0</xdr:rowOff>
    </xdr:from>
    <xdr:ext cx="104775" cy="219075"/>
    <xdr:sp fLocksText="0">
      <xdr:nvSpPr>
        <xdr:cNvPr id="280" name="Text Box 280"/>
        <xdr:cNvSpPr txBox="1">
          <a:spLocks noChangeArrowheads="1"/>
        </xdr:cNvSpPr>
      </xdr:nvSpPr>
      <xdr:spPr>
        <a:xfrm>
          <a:off x="10477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190</xdr:row>
      <xdr:rowOff>0</xdr:rowOff>
    </xdr:from>
    <xdr:ext cx="104775" cy="219075"/>
    <xdr:sp fLocksText="0">
      <xdr:nvSpPr>
        <xdr:cNvPr id="281" name="Text Box 281"/>
        <xdr:cNvSpPr txBox="1">
          <a:spLocks noChangeArrowheads="1"/>
        </xdr:cNvSpPr>
      </xdr:nvSpPr>
      <xdr:spPr>
        <a:xfrm>
          <a:off x="1047750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04775" cy="219075"/>
    <xdr:sp fLocksText="0">
      <xdr:nvSpPr>
        <xdr:cNvPr id="282" name="Text Box 282"/>
        <xdr:cNvSpPr txBox="1">
          <a:spLocks noChangeArrowheads="1"/>
        </xdr:cNvSpPr>
      </xdr:nvSpPr>
      <xdr:spPr>
        <a:xfrm>
          <a:off x="6191250" y="15906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04775" cy="219075"/>
    <xdr:sp fLocksText="0">
      <xdr:nvSpPr>
        <xdr:cNvPr id="283" name="Text Box 283"/>
        <xdr:cNvSpPr txBox="1">
          <a:spLocks noChangeArrowheads="1"/>
        </xdr:cNvSpPr>
      </xdr:nvSpPr>
      <xdr:spPr>
        <a:xfrm>
          <a:off x="6191250" y="15906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04775" cy="219075"/>
    <xdr:sp fLocksText="0">
      <xdr:nvSpPr>
        <xdr:cNvPr id="284" name="Text Box 284"/>
        <xdr:cNvSpPr txBox="1">
          <a:spLocks noChangeArrowheads="1"/>
        </xdr:cNvSpPr>
      </xdr:nvSpPr>
      <xdr:spPr>
        <a:xfrm>
          <a:off x="6191250" y="15906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285" name="Text Box 285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286" name="Text Box 286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287" name="Text Box 287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288" name="Text Box 288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289" name="Text Box 289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117</xdr:row>
      <xdr:rowOff>0</xdr:rowOff>
    </xdr:from>
    <xdr:ext cx="104775" cy="219075"/>
    <xdr:sp fLocksText="0">
      <xdr:nvSpPr>
        <xdr:cNvPr id="290" name="Text Box 290"/>
        <xdr:cNvSpPr txBox="1">
          <a:spLocks noChangeArrowheads="1"/>
        </xdr:cNvSpPr>
      </xdr:nvSpPr>
      <xdr:spPr>
        <a:xfrm>
          <a:off x="6191250" y="22126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291" name="Text Box 291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292" name="Text Box 292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293" name="Text Box 293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104775" cy="219075"/>
    <xdr:sp fLocksText="0">
      <xdr:nvSpPr>
        <xdr:cNvPr id="294" name="Text Box 294"/>
        <xdr:cNvSpPr txBox="1">
          <a:spLocks noChangeArrowheads="1"/>
        </xdr:cNvSpPr>
      </xdr:nvSpPr>
      <xdr:spPr>
        <a:xfrm>
          <a:off x="6191250" y="25917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104775" cy="219075"/>
    <xdr:sp fLocksText="0">
      <xdr:nvSpPr>
        <xdr:cNvPr id="295" name="Text Box 295"/>
        <xdr:cNvSpPr txBox="1">
          <a:spLocks noChangeArrowheads="1"/>
        </xdr:cNvSpPr>
      </xdr:nvSpPr>
      <xdr:spPr>
        <a:xfrm>
          <a:off x="6191250" y="25917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296" name="Text Box 296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297" name="Text Box 297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298" name="Text Box 298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299" name="Text Box 299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300" name="Text Box 300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04775" cy="219075"/>
    <xdr:sp fLocksText="0">
      <xdr:nvSpPr>
        <xdr:cNvPr id="301" name="Text Box 301"/>
        <xdr:cNvSpPr txBox="1">
          <a:spLocks noChangeArrowheads="1"/>
        </xdr:cNvSpPr>
      </xdr:nvSpPr>
      <xdr:spPr>
        <a:xfrm>
          <a:off x="6191250" y="25727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104775" cy="219075"/>
    <xdr:sp fLocksText="0">
      <xdr:nvSpPr>
        <xdr:cNvPr id="302" name="Text Box 302"/>
        <xdr:cNvSpPr txBox="1">
          <a:spLocks noChangeArrowheads="1"/>
        </xdr:cNvSpPr>
      </xdr:nvSpPr>
      <xdr:spPr>
        <a:xfrm>
          <a:off x="6191250" y="25917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104775" cy="219075"/>
    <xdr:sp fLocksText="0">
      <xdr:nvSpPr>
        <xdr:cNvPr id="303" name="Text Box 303"/>
        <xdr:cNvSpPr txBox="1">
          <a:spLocks noChangeArrowheads="1"/>
        </xdr:cNvSpPr>
      </xdr:nvSpPr>
      <xdr:spPr>
        <a:xfrm>
          <a:off x="6191250" y="25917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104775" cy="219075"/>
    <xdr:sp fLocksText="0">
      <xdr:nvSpPr>
        <xdr:cNvPr id="304" name="Text Box 304"/>
        <xdr:cNvSpPr txBox="1">
          <a:spLocks noChangeArrowheads="1"/>
        </xdr:cNvSpPr>
      </xdr:nvSpPr>
      <xdr:spPr>
        <a:xfrm>
          <a:off x="6191250" y="25917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305" name="Text Box 305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306" name="Text Box 306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307" name="Text Box 307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308" name="Text Box 308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309" name="Text Box 309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310" name="Text Box 310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311" name="Text Box 311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312" name="Text Box 312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313" name="Text Box 313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314" name="Text Box 314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315" name="Text Box 315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316" name="Text Box 316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317" name="Text Box 317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318" name="Text Box 318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319" name="Text Box 319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0" name="Text Box 32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1" name="Text Box 32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2" name="Text Box 32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3" name="Text Box 32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324" name="Text Box 324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5" name="Text Box 32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6" name="Text Box 32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7" name="Text Box 327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8" name="Text Box 328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329" name="Text Box 32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330" name="Text Box 33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331" name="Text Box 33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332" name="Text Box 33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333" name="Text Box 33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334" name="Text Box 33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335" name="Text Box 33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336" name="Text Box 33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337" name="Text Box 33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338" name="Text Box 33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339" name="Text Box 33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340" name="Text Box 340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341" name="Text Box 34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342" name="Text Box 34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343" name="Text Box 34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344" name="Text Box 34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345" name="Text Box 345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346" name="Text Box 346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347" name="Text Box 347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348" name="Text Box 348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349" name="Text Box 34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350" name="Text Box 35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351" name="Text Box 35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352" name="Text Box 35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353" name="Text Box 35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54" name="Text Box 35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55" name="Text Box 35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56" name="Text Box 35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57" name="Text Box 35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58" name="Text Box 35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59" name="Text Box 35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60" name="Text Box 36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61" name="Text Box 36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62" name="Text Box 36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363" name="Text Box 36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64" name="Text Box 3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65" name="Text Box 3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66" name="Text Box 3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67" name="Text Box 36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68" name="Text Box 36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69" name="Text Box 36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0" name="Text Box 37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1" name="Text Box 3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2" name="Text Box 3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3" name="Text Box 3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4" name="Text Box 3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5" name="Text Box 3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6" name="Text Box 3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7" name="Text Box 37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8" name="Text Box 37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79" name="Text Box 37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0" name="Text Box 38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1" name="Text Box 38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2" name="Text Box 38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3" name="Text Box 38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4" name="Text Box 38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5" name="Text Box 38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6" name="Text Box 38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7" name="Text Box 38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8" name="Text Box 38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89" name="Text Box 38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90" name="Text Box 39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91" name="Text Box 39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92" name="Text Box 39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393" name="Text Box 39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94" name="Text Box 39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95" name="Text Box 39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96" name="Text Box 39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97" name="Text Box 39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98" name="Text Box 39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99" name="Text Box 39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0" name="Text Box 40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1" name="Text Box 40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2" name="Text Box 40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3" name="Text Box 40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4" name="Text Box 40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5" name="Text Box 40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6" name="Text Box 40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7" name="Text Box 40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8" name="Text Box 40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09" name="Text Box 40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10" name="Text Box 41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11" name="Text Box 41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12" name="Text Box 41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413" name="Text Box 41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14" name="Text Box 41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15" name="Text Box 41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16" name="Text Box 41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17" name="Text Box 41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18" name="Text Box 41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19" name="Text Box 41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20" name="Text Box 42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21" name="Text Box 42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22" name="Text Box 42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423" name="Text Box 42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424" name="Text Box 42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425" name="Text Box 42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426" name="Text Box 42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427" name="Text Box 42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428" name="Text Box 42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29" name="Text Box 42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30" name="Text Box 43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31" name="Text Box 43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32" name="Text Box 43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33" name="Text Box 433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34" name="Text Box 434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35" name="Text Box 435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36" name="Text Box 436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37" name="Text Box 43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38" name="Text Box 43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39" name="Text Box 43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40" name="Text Box 44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41" name="Text Box 44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42" name="Text Box 442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43" name="Text Box 443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44" name="Text Box 444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45" name="Text Box 445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46" name="Text Box 446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47" name="Text Box 447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48" name="Text Box 448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49" name="Text Box 449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50" name="Text Box 450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51" name="Text Box 451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52" name="Text Box 452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53" name="Text Box 453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54" name="Text Box 454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175</xdr:row>
      <xdr:rowOff>0</xdr:rowOff>
    </xdr:from>
    <xdr:ext cx="104775" cy="219075"/>
    <xdr:sp fLocksText="0">
      <xdr:nvSpPr>
        <xdr:cNvPr id="455" name="Text Box 455"/>
        <xdr:cNvSpPr txBox="1">
          <a:spLocks noChangeArrowheads="1"/>
        </xdr:cNvSpPr>
      </xdr:nvSpPr>
      <xdr:spPr>
        <a:xfrm>
          <a:off x="6191250" y="33147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456" name="Text Box 456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457" name="Text Box 457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458" name="Text Box 458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04775" cy="219075"/>
    <xdr:sp fLocksText="0">
      <xdr:nvSpPr>
        <xdr:cNvPr id="459" name="Text Box 459"/>
        <xdr:cNvSpPr txBox="1">
          <a:spLocks noChangeArrowheads="1"/>
        </xdr:cNvSpPr>
      </xdr:nvSpPr>
      <xdr:spPr>
        <a:xfrm>
          <a:off x="6191250" y="2267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04775" cy="219075"/>
    <xdr:sp fLocksText="0">
      <xdr:nvSpPr>
        <xdr:cNvPr id="460" name="Text Box 460"/>
        <xdr:cNvSpPr txBox="1">
          <a:spLocks noChangeArrowheads="1"/>
        </xdr:cNvSpPr>
      </xdr:nvSpPr>
      <xdr:spPr>
        <a:xfrm>
          <a:off x="6191250" y="2267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461" name="Text Box 461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462" name="Text Box 462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463" name="Text Box 463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464" name="Text Box 464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465" name="Text Box 465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466" name="Text Box 466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467" name="Text Box 467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468" name="Text Box 468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469" name="Text Box 469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470" name="Text Box 470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471" name="Text Box 471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72" name="Text Box 47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73" name="Text Box 473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74" name="Text Box 474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75" name="Text Box 475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76" name="Text Box 476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77" name="Text Box 47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78" name="Text Box 47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79" name="Text Box 47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0" name="Text Box 48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1" name="Text Box 48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2" name="Text Box 48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3" name="Text Box 483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4" name="Text Box 484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5" name="Text Box 485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6" name="Text Box 486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7" name="Text Box 48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8" name="Text Box 48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89" name="Text Box 48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0" name="Text Box 49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1" name="Text Box 49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2" name="Text Box 49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3" name="Text Box 493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4" name="Text Box 494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5" name="Text Box 495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6" name="Text Box 496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7" name="Text Box 49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8" name="Text Box 49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499" name="Text Box 49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0" name="Text Box 50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1" name="Text Box 50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2" name="Text Box 50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3" name="Text Box 503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4" name="Text Box 504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5" name="Text Box 505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6" name="Text Box 506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7" name="Text Box 50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8" name="Text Box 50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09" name="Text Box 50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0" name="Text Box 51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1" name="Text Box 51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2" name="Text Box 51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3" name="Text Box 513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4" name="Text Box 514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5" name="Text Box 515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6" name="Text Box 516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7" name="Text Box 51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8" name="Text Box 51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19" name="Text Box 51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0" name="Text Box 52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1" name="Text Box 52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2" name="Text Box 52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3" name="Text Box 523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4" name="Text Box 524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5" name="Text Box 525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6" name="Text Box 526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7" name="Text Box 52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8" name="Text Box 52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29" name="Text Box 52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0" name="Text Box 53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1" name="Text Box 53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2" name="Text Box 532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3" name="Text Box 533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4" name="Text Box 534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5" name="Text Box 535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6" name="Text Box 536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7" name="Text Box 537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8" name="Text Box 538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39" name="Text Box 539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40" name="Text Box 540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174</xdr:row>
      <xdr:rowOff>0</xdr:rowOff>
    </xdr:from>
    <xdr:ext cx="104775" cy="219075"/>
    <xdr:sp fLocksText="0">
      <xdr:nvSpPr>
        <xdr:cNvPr id="541" name="Text Box 541"/>
        <xdr:cNvSpPr txBox="1">
          <a:spLocks noChangeArrowheads="1"/>
        </xdr:cNvSpPr>
      </xdr:nvSpPr>
      <xdr:spPr>
        <a:xfrm>
          <a:off x="6191250" y="3295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42" name="Text Box 54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43" name="Text Box 54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44" name="Text Box 54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45" name="Text Box 54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46" name="Text Box 54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47" name="Text Box 54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48" name="Text Box 54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49" name="Text Box 54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50" name="Text Box 55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551" name="Text Box 55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52" name="Text Box 552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53" name="Text Box 553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54" name="Text Box 554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55" name="Text Box 555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56" name="Text Box 556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57" name="Text Box 557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58" name="Text Box 558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59" name="Text Box 559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60" name="Text Box 560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61" name="Text Box 561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562" name="Text Box 562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63" name="Text Box 563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64" name="Text Box 564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65" name="Text Box 565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66" name="Text Box 566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67" name="Text Box 567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68" name="Text Box 568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69" name="Text Box 569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70" name="Text Box 570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71" name="Text Box 571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72" name="Text Box 572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73" name="Text Box 573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74" name="Text Box 574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75" name="Text Box 575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576" name="Text Box 576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77" name="Text Box 577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78" name="Text Box 578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79" name="Text Box 579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80" name="Text Box 580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81" name="Text Box 581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82" name="Text Box 582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83" name="Text Box 583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84" name="Text Box 584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85" name="Text Box 585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86" name="Text Box 586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87" name="Text Box 587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88" name="Text Box 588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89" name="Text Box 589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04775" cy="219075"/>
    <xdr:sp fLocksText="0">
      <xdr:nvSpPr>
        <xdr:cNvPr id="590" name="Text Box 590"/>
        <xdr:cNvSpPr txBox="1">
          <a:spLocks noChangeArrowheads="1"/>
        </xdr:cNvSpPr>
      </xdr:nvSpPr>
      <xdr:spPr>
        <a:xfrm>
          <a:off x="6191250" y="2687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91" name="Text Box 591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92" name="Text Box 592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93" name="Text Box 593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94" name="Text Box 594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95" name="Text Box 595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96" name="Text Box 596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597" name="Text Box 597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598" name="Text Box 598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599" name="Text Box 599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600" name="Text Box 600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601" name="Text Box 601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602" name="Text Box 602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603" name="Text Box 603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143</xdr:row>
      <xdr:rowOff>0</xdr:rowOff>
    </xdr:from>
    <xdr:ext cx="104775" cy="219075"/>
    <xdr:sp fLocksText="0">
      <xdr:nvSpPr>
        <xdr:cNvPr id="604" name="Text Box 604"/>
        <xdr:cNvSpPr txBox="1">
          <a:spLocks noChangeArrowheads="1"/>
        </xdr:cNvSpPr>
      </xdr:nvSpPr>
      <xdr:spPr>
        <a:xfrm>
          <a:off x="6191250" y="2706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05" name="Text Box 605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06" name="Text Box 606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07" name="Text Box 607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08" name="Text Box 608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09" name="Text Box 609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10" name="Text Box 610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611" name="Text Box 611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612" name="Text Box 612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13" name="Text Box 613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14" name="Text Box 614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15" name="Text Box 615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16" name="Text Box 616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17" name="Text Box 617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144</xdr:row>
      <xdr:rowOff>0</xdr:rowOff>
    </xdr:from>
    <xdr:ext cx="104775" cy="219075"/>
    <xdr:sp fLocksText="0">
      <xdr:nvSpPr>
        <xdr:cNvPr id="618" name="Text Box 618"/>
        <xdr:cNvSpPr txBox="1">
          <a:spLocks noChangeArrowheads="1"/>
        </xdr:cNvSpPr>
      </xdr:nvSpPr>
      <xdr:spPr>
        <a:xfrm>
          <a:off x="6191250" y="2725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619" name="Text Box 619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620" name="Text Box 620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146</xdr:row>
      <xdr:rowOff>0</xdr:rowOff>
    </xdr:from>
    <xdr:ext cx="104775" cy="219075"/>
    <xdr:sp fLocksText="0">
      <xdr:nvSpPr>
        <xdr:cNvPr id="621" name="Text Box 621"/>
        <xdr:cNvSpPr txBox="1">
          <a:spLocks noChangeArrowheads="1"/>
        </xdr:cNvSpPr>
      </xdr:nvSpPr>
      <xdr:spPr>
        <a:xfrm>
          <a:off x="6191250" y="2763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22" name="Text Box 622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23" name="Text Box 623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24" name="Text Box 624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25" name="Text Box 625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26" name="Text Box 626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27" name="Text Box 627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28" name="Text Box 628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29" name="Text Box 62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30" name="Text Box 63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31" name="Text Box 631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32" name="Text Box 632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33" name="Text Box 633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34" name="Text Box 634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35" name="Text Box 635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36" name="Text Box 636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37" name="Text Box 637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38" name="Text Box 638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39" name="Text Box 63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40" name="Text Box 64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41" name="Text Box 641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42" name="Text Box 642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43" name="Text Box 643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44" name="Text Box 644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45" name="Text Box 645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646" name="Text Box 646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47" name="Text Box 647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48" name="Text Box 648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49" name="Text Box 64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50" name="Text Box 65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51" name="Text Box 65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52" name="Text Box 65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53" name="Text Box 65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54" name="Text Box 65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55" name="Text Box 65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56" name="Text Box 65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57" name="Text Box 65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58" name="Text Box 65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59" name="Text Box 65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60" name="Text Box 66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61" name="Text Box 66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62" name="Text Box 66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63" name="Text Box 66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64" name="Text Box 66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65" name="Text Box 66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66" name="Text Box 66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67" name="Text Box 66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68" name="Text Box 66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69" name="Text Box 66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70" name="Text Box 67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71" name="Text Box 67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72" name="Text Box 67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73" name="Text Box 67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674" name="Text Box 67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75" name="Text Box 67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76" name="Text Box 67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77" name="Text Box 67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78" name="Text Box 67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79" name="Text Box 679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80" name="Text Box 68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81" name="Text Box 68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82" name="Text Box 68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683" name="Text Box 68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684" name="Text Box 68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685" name="Text Box 68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686" name="Text Box 68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87" name="Text Box 68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88" name="Text Box 68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89" name="Text Box 689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90" name="Text Box 69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91" name="Text Box 69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92" name="Text Box 69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93" name="Text Box 69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94" name="Text Box 69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695" name="Text Box 69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696" name="Text Box 69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97" name="Text Box 69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98" name="Text Box 69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699" name="Text Box 699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700" name="Text Box 70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701" name="Text Box 70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702" name="Text Box 70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03" name="Text Box 70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04" name="Text Box 70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05" name="Text Box 70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06" name="Text Box 70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07" name="Text Box 70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08" name="Text Box 70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09" name="Text Box 70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10" name="Text Box 710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11" name="Text Box 71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12" name="Text Box 71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13" name="Text Box 71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14" name="Text Box 71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15" name="Text Box 71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16" name="Text Box 71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17" name="Text Box 71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18" name="Text Box 71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19" name="Text Box 71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20" name="Text Box 720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21" name="Text Box 721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22" name="Text Box 72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23" name="Text Box 72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24" name="Text Box 72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25" name="Text Box 72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26" name="Text Box 72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27" name="Text Box 72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28" name="Text Box 72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29" name="Text Box 72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730" name="Text Box 730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31" name="Text Box 73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32" name="Text Box 73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33" name="Text Box 73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34" name="Text Box 73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35" name="Text Box 73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36" name="Text Box 73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37" name="Text Box 737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38" name="Text Box 738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39" name="Text Box 739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40" name="Text Box 740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41" name="Text Box 741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42" name="Text Box 742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43" name="Text Box 74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44" name="Text Box 74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45" name="Text Box 74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46" name="Text Box 74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47" name="Text Box 747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48" name="Text Box 748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49" name="Text Box 749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50" name="Text Box 750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51" name="Text Box 751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52" name="Text Box 752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53" name="Text Box 75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54" name="Text Box 75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55" name="Text Box 75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56" name="Text Box 75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57" name="Text Box 757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758" name="Text Box 758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59" name="Text Box 759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60" name="Text Box 760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761" name="Text Box 761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62" name="Text Box 76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63" name="Text Box 76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64" name="Text Box 76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65" name="Text Box 76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66" name="Text Box 76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67" name="Text Box 76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68" name="Text Box 76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69" name="Text Box 76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70" name="Text Box 77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71" name="Text Box 77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72" name="Text Box 77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73" name="Text Box 77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74" name="Text Box 77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75" name="Text Box 77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76" name="Text Box 77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77" name="Text Box 77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78" name="Text Box 77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79" name="Text Box 77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80" name="Text Box 78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81" name="Text Box 78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82" name="Text Box 78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83" name="Text Box 78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84" name="Text Box 78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85" name="Text Box 78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786" name="Text Box 78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87" name="Text Box 78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88" name="Text Box 78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789" name="Text Box 78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790" name="Text Box 79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791" name="Text Box 79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792" name="Text Box 79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793" name="Text Box 79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794" name="Text Box 79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795" name="Text Box 79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796" name="Text Box 79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797" name="Text Box 79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798" name="Text Box 79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799" name="Text Box 79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00" name="Text Box 80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01" name="Text Box 80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02" name="Text Box 80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03" name="Text Box 80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04" name="Text Box 80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05" name="Text Box 80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06" name="Text Box 80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07" name="Text Box 80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08" name="Text Box 80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09" name="Text Box 80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10" name="Text Box 81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11" name="Text Box 81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12" name="Text Box 81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13" name="Text Box 81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814" name="Text Box 81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15" name="Text Box 81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16" name="Text Box 81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17" name="Text Box 81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18" name="Text Box 81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19" name="Text Box 81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0" name="Text Box 82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1" name="Text Box 82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2" name="Text Box 82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3" name="Text Box 82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4" name="Text Box 82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5" name="Text Box 82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6" name="Text Box 82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7" name="Text Box 8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8" name="Text Box 8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29" name="Text Box 8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0" name="Text Box 8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1" name="Text Box 8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2" name="Text Box 8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3" name="Text Box 83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4" name="Text Box 83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5" name="Text Box 83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6" name="Text Box 83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7" name="Text Box 83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8" name="Text Box 83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39" name="Text Box 8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0" name="Text Box 8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1" name="Text Box 8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2" name="Text Box 8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3" name="Text Box 84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4" name="Text Box 84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5" name="Text Box 84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6" name="Text Box 84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7" name="Text Box 8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8" name="Text Box 8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49" name="Text Box 8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50" name="Text Box 8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51" name="Text Box 85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52" name="Text Box 85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53" name="Text Box 85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54" name="Text Box 85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55" name="Text Box 8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56" name="Text Box 8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57" name="Text Box 8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58" name="Text Box 8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59" name="Text Box 8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60" name="Text Box 8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61" name="Text Box 8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62" name="Text Box 8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63" name="Text Box 86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64" name="Text Box 86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65" name="Text Box 8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66" name="Text Box 8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67" name="Text Box 8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68" name="Text Box 8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69" name="Text Box 86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870" name="Text Box 87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71" name="Text Box 87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72" name="Text Box 87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73" name="Text Box 87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74" name="Text Box 87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75" name="Text Box 87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76" name="Text Box 87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77" name="Text Box 87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78" name="Text Box 87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879" name="Text Box 87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880" name="Text Box 88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881" name="Text Box 88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882" name="Text Box 88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83" name="Text Box 88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84" name="Text Box 88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85" name="Text Box 88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86" name="Text Box 88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87" name="Text Box 88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88" name="Text Box 88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89" name="Text Box 88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90" name="Text Box 89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891" name="Text Box 89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892" name="Text Box 89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93" name="Text Box 89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94" name="Text Box 89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95" name="Text Box 89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96" name="Text Box 89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97" name="Text Box 89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898" name="Text Box 89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899" name="Text Box 89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900" name="Text Box 90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901" name="Text Box 90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02" name="Text Box 90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03" name="Text Box 90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04" name="Text Box 90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05" name="Text Box 90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06" name="Text Box 90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07" name="Text Box 90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08" name="Text Box 90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09" name="Text Box 90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10" name="Text Box 91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11" name="Text Box 91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12" name="Text Box 91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13" name="Text Box 91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14" name="Text Box 91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15" name="Text Box 91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16" name="Text Box 91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17" name="Text Box 91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18" name="Text Box 91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19" name="Text Box 91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20" name="Text Box 92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21" name="Text Box 92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22" name="Text Box 92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23" name="Text Box 92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24" name="Text Box 92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25" name="Text Box 92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26" name="Text Box 92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27" name="Text Box 9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28" name="Text Box 92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29" name="Text Box 92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30" name="Text Box 93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31" name="Text Box 93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32" name="Text Box 93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33" name="Text Box 93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34" name="Text Box 93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35" name="Text Box 93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36" name="Text Box 93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37" name="Text Box 93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38" name="Text Box 93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39" name="Text Box 93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40" name="Text Box 94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41" name="Text Box 94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42" name="Text Box 94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43" name="Text Box 94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44" name="Text Box 94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45" name="Text Box 94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46" name="Text Box 94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47" name="Text Box 94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48" name="Text Box 94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49" name="Text Box 94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50" name="Text Box 95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51" name="Text Box 95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952" name="Text Box 95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53" name="Text Box 9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54" name="Text Box 9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55" name="Text Box 9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56" name="Text Box 9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57" name="Text Box 95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58" name="Text Box 95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59" name="Text Box 95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0" name="Text Box 96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1" name="Text Box 96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2" name="Text Box 9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3" name="Text Box 9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4" name="Text Box 9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5" name="Text Box 9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6" name="Text Box 9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7" name="Text Box 96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8" name="Text Box 96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69" name="Text Box 96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0" name="Text Box 97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1" name="Text Box 9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2" name="Text Box 9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3" name="Text Box 9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4" name="Text Box 9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5" name="Text Box 9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6" name="Text Box 9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7" name="Text Box 97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8" name="Text Box 97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79" name="Text Box 97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0" name="Text Box 98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1" name="Text Box 98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2" name="Text Box 98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3" name="Text Box 98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4" name="Text Box 98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5" name="Text Box 98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6" name="Text Box 98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7" name="Text Box 98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8" name="Text Box 98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89" name="Text Box 98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0" name="Text Box 99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1" name="Text Box 99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2" name="Text Box 99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3" name="Text Box 99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4" name="Text Box 99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5" name="Text Box 99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6" name="Text Box 99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7" name="Text Box 99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8" name="Text Box 99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999" name="Text Box 99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0" name="Text Box 100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1" name="Text Box 100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2" name="Text Box 100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3" name="Text Box 100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4" name="Text Box 100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5" name="Text Box 100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6" name="Text Box 100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7" name="Text Box 100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8" name="Text Box 100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09" name="Text Box 100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0" name="Text Box 101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1" name="Text Box 101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2" name="Text Box 101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3" name="Text Box 101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4" name="Text Box 101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5" name="Text Box 101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6" name="Text Box 101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7" name="Text Box 101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8" name="Text Box 101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19" name="Text Box 101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0" name="Text Box 102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1" name="Text Box 102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2" name="Text Box 102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3" name="Text Box 102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4" name="Text Box 102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5" name="Text Box 102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6" name="Text Box 102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7" name="Text Box 10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8" name="Text Box 10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29" name="Text Box 10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0" name="Text Box 103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1" name="Text Box 103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2" name="Text Box 103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3" name="Text Box 103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4" name="Text Box 103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5" name="Text Box 103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6" name="Text Box 103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7" name="Text Box 103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8" name="Text Box 103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39" name="Text Box 10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0" name="Text Box 10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1" name="Text Box 104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2" name="Text Box 104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3" name="Text Box 104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4" name="Text Box 104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5" name="Text Box 104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6" name="Text Box 104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7" name="Text Box 10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8" name="Text Box 104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49" name="Text Box 10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0" name="Text Box 10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1" name="Text Box 10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2" name="Text Box 10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3" name="Text Box 10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4" name="Text Box 10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5" name="Text Box 10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6" name="Text Box 10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7" name="Text Box 105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8" name="Text Box 105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59" name="Text Box 105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0" name="Text Box 106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1" name="Text Box 106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2" name="Text Box 10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3" name="Text Box 10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4" name="Text Box 10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5" name="Text Box 10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6" name="Text Box 10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7" name="Text Box 106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8" name="Text Box 106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69" name="Text Box 106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0" name="Text Box 107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1" name="Text Box 10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2" name="Text Box 10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3" name="Text Box 10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4" name="Text Box 10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5" name="Text Box 10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6" name="Text Box 10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7" name="Text Box 107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8" name="Text Box 107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79" name="Text Box 107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0" name="Text Box 108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1" name="Text Box 108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2" name="Text Box 108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3" name="Text Box 108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4" name="Text Box 108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5" name="Text Box 108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6" name="Text Box 108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7" name="Text Box 108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8" name="Text Box 108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89" name="Text Box 108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0" name="Text Box 109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1" name="Text Box 109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2" name="Text Box 109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3" name="Text Box 109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4" name="Text Box 109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5" name="Text Box 109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6" name="Text Box 109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7" name="Text Box 109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8" name="Text Box 109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099" name="Text Box 109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0" name="Text Box 110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1" name="Text Box 110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2" name="Text Box 110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3" name="Text Box 110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4" name="Text Box 110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5" name="Text Box 110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6" name="Text Box 110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7" name="Text Box 110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8" name="Text Box 110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09" name="Text Box 110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0" name="Text Box 111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1" name="Text Box 111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2" name="Text Box 111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3" name="Text Box 111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4" name="Text Box 111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5" name="Text Box 111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6" name="Text Box 111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7" name="Text Box 111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8" name="Text Box 111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19" name="Text Box 111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1120" name="Text Box 112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21" name="Text Box 1121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22" name="Text Box 1122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23" name="Text Box 1123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24" name="Text Box 1124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25" name="Text Box 1125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26" name="Text Box 1126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27" name="Text Box 1127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28" name="Text Box 1128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29" name="Text Box 1129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30" name="Text Box 1130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31" name="Text Box 1131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32" name="Text Box 1132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33" name="Text Box 1133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34" name="Text Box 1134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35" name="Text Box 1135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36" name="Text Box 1136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37" name="Text Box 1137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38" name="Text Box 1138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39" name="Text Box 1139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40" name="Text Box 1140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41" name="Text Box 1141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42" name="Text Box 1142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43" name="Text Box 1143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04775" cy="219075"/>
    <xdr:sp fLocksText="0">
      <xdr:nvSpPr>
        <xdr:cNvPr id="1144" name="Text Box 1144"/>
        <xdr:cNvSpPr txBox="1">
          <a:spLocks noChangeArrowheads="1"/>
        </xdr:cNvSpPr>
      </xdr:nvSpPr>
      <xdr:spPr>
        <a:xfrm>
          <a:off x="6191250" y="26489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45" name="Text Box 1145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46" name="Text Box 1146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47" name="Text Box 1147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48" name="Text Box 1148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49" name="Text Box 1149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50" name="Text Box 1150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51" name="Text Box 1151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52" name="Text Box 1152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53" name="Text Box 1153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54" name="Text Box 1154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55" name="Text Box 1155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0</xdr:rowOff>
    </xdr:from>
    <xdr:ext cx="104775" cy="219075"/>
    <xdr:sp fLocksText="0">
      <xdr:nvSpPr>
        <xdr:cNvPr id="1156" name="Text Box 1156"/>
        <xdr:cNvSpPr txBox="1">
          <a:spLocks noChangeArrowheads="1"/>
        </xdr:cNvSpPr>
      </xdr:nvSpPr>
      <xdr:spPr>
        <a:xfrm>
          <a:off x="6191250" y="2667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104775" cy="209550"/>
    <xdr:sp fLocksText="0">
      <xdr:nvSpPr>
        <xdr:cNvPr id="1157" name="Text Box 60"/>
        <xdr:cNvSpPr txBox="1">
          <a:spLocks noChangeArrowheads="1"/>
        </xdr:cNvSpPr>
      </xdr:nvSpPr>
      <xdr:spPr>
        <a:xfrm>
          <a:off x="6191250" y="2180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104775" cy="209550"/>
    <xdr:sp fLocksText="0">
      <xdr:nvSpPr>
        <xdr:cNvPr id="1158" name="Text Box 61"/>
        <xdr:cNvSpPr txBox="1">
          <a:spLocks noChangeArrowheads="1"/>
        </xdr:cNvSpPr>
      </xdr:nvSpPr>
      <xdr:spPr>
        <a:xfrm>
          <a:off x="6191250" y="2180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104775" cy="209550"/>
    <xdr:sp fLocksText="0">
      <xdr:nvSpPr>
        <xdr:cNvPr id="1159" name="Text Box 62"/>
        <xdr:cNvSpPr txBox="1">
          <a:spLocks noChangeArrowheads="1"/>
        </xdr:cNvSpPr>
      </xdr:nvSpPr>
      <xdr:spPr>
        <a:xfrm>
          <a:off x="6191250" y="2180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0" name="Text Box 156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1" name="Text Box 157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2" name="Text Box 158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3" name="Text Box 159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4" name="Text Box 160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5" name="Text Box 161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6" name="Text Box 162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7" name="Text Box 163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116</xdr:row>
      <xdr:rowOff>0</xdr:rowOff>
    </xdr:from>
    <xdr:ext cx="104775" cy="209550"/>
    <xdr:sp fLocksText="0">
      <xdr:nvSpPr>
        <xdr:cNvPr id="1168" name="Text Box 164"/>
        <xdr:cNvSpPr txBox="1">
          <a:spLocks noChangeArrowheads="1"/>
        </xdr:cNvSpPr>
      </xdr:nvSpPr>
      <xdr:spPr>
        <a:xfrm>
          <a:off x="6191250" y="21964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104775" cy="209550"/>
    <xdr:sp fLocksText="0">
      <xdr:nvSpPr>
        <xdr:cNvPr id="1169" name="Text Box 282"/>
        <xdr:cNvSpPr txBox="1">
          <a:spLocks noChangeArrowheads="1"/>
        </xdr:cNvSpPr>
      </xdr:nvSpPr>
      <xdr:spPr>
        <a:xfrm>
          <a:off x="6191250" y="2180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104775" cy="209550"/>
    <xdr:sp fLocksText="0">
      <xdr:nvSpPr>
        <xdr:cNvPr id="1170" name="Text Box 283"/>
        <xdr:cNvSpPr txBox="1">
          <a:spLocks noChangeArrowheads="1"/>
        </xdr:cNvSpPr>
      </xdr:nvSpPr>
      <xdr:spPr>
        <a:xfrm>
          <a:off x="6191250" y="2180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104775" cy="209550"/>
    <xdr:sp fLocksText="0">
      <xdr:nvSpPr>
        <xdr:cNvPr id="1171" name="Text Box 284"/>
        <xdr:cNvSpPr txBox="1">
          <a:spLocks noChangeArrowheads="1"/>
        </xdr:cNvSpPr>
      </xdr:nvSpPr>
      <xdr:spPr>
        <a:xfrm>
          <a:off x="6191250" y="2180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72" name="Text Box 4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73" name="Text Box 5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74" name="Text Box 6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75" name="Text Box 7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76" name="Text Box 8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77" name="Text Box 459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78" name="Text Box 460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79" name="Text Box 461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80" name="Text Box 462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81" name="Text Box 9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82" name="Text Box 10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83" name="Text Box 11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84" name="Text Box 463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85" name="Text Box 464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86" name="Text Box 465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87" name="Text Box 466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88" name="Text Box 467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89" name="Text Box 468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90" name="Text Box 469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91" name="Text Box 5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92" name="Text Box 6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93" name="Text Box 7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94" name="Text Box 8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95" name="Text Box 461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96" name="Text Box 462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197" name="Text Box 4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98" name="Text Box 5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199" name="Text Box 6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00" name="Text Box 7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01" name="Text Box 8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202" name="Text Box 459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04775" cy="219075"/>
    <xdr:sp fLocksText="0">
      <xdr:nvSpPr>
        <xdr:cNvPr id="1203" name="Text Box 460"/>
        <xdr:cNvSpPr txBox="1">
          <a:spLocks noChangeArrowheads="1"/>
        </xdr:cNvSpPr>
      </xdr:nvSpPr>
      <xdr:spPr>
        <a:xfrm>
          <a:off x="6191250" y="22869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04" name="Text Box 461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05" name="Text Box 462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06" name="Text Box 4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07" name="Text Box 459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08" name="Text Box 460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09" name="Text Box 9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0" name="Text Box 10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1" name="Text Box 11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2" name="Text Box 463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3" name="Text Box 464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4" name="Text Box 465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5" name="Text Box 466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6" name="Text Box 5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7" name="Text Box 6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8" name="Text Box 7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19" name="Text Box 8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20" name="Text Box 461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21" name="Text Box 462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22" name="Text Box 4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23" name="Text Box 5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24" name="Text Box 6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25" name="Text Box 7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26" name="Text Box 8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27" name="Text Box 459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122</xdr:row>
      <xdr:rowOff>0</xdr:rowOff>
    </xdr:from>
    <xdr:ext cx="104775" cy="219075"/>
    <xdr:sp fLocksText="0">
      <xdr:nvSpPr>
        <xdr:cNvPr id="1228" name="Text Box 460"/>
        <xdr:cNvSpPr txBox="1">
          <a:spLocks noChangeArrowheads="1"/>
        </xdr:cNvSpPr>
      </xdr:nvSpPr>
      <xdr:spPr>
        <a:xfrm>
          <a:off x="6191250" y="23060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29" name="Text Box 461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0" name="Text Box 462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1" name="Text Box 4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2" name="Text Box 459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3" name="Text Box 460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4" name="Text Box 9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5" name="Text Box 10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6" name="Text Box 11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7" name="Text Box 463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8" name="Text Box 464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39" name="Text Box 465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0" name="Text Box 466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1" name="Text Box 5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2" name="Text Box 6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3" name="Text Box 7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4" name="Text Box 8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5" name="Text Box 461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6" name="Text Box 462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7" name="Text Box 4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8" name="Text Box 459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49" name="Text Box 460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50" name="Text Box 4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51" name="Text Box 5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52" name="Text Box 6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53" name="Text Box 7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54" name="Text Box 8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55" name="Text Box 459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04775" cy="219075"/>
    <xdr:sp fLocksText="0">
      <xdr:nvSpPr>
        <xdr:cNvPr id="1256" name="Text Box 460"/>
        <xdr:cNvSpPr txBox="1">
          <a:spLocks noChangeArrowheads="1"/>
        </xdr:cNvSpPr>
      </xdr:nvSpPr>
      <xdr:spPr>
        <a:xfrm>
          <a:off x="6191250" y="23250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57" name="Text Box 461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58" name="Text Box 462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59" name="Text Box 4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0" name="Text Box 459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1" name="Text Box 460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2" name="Text Box 9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3" name="Text Box 10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4" name="Text Box 11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5" name="Text Box 463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6" name="Text Box 464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7" name="Text Box 465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8" name="Text Box 466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69" name="Text Box 5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0" name="Text Box 6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1" name="Text Box 7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2" name="Text Box 8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3" name="Text Box 461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4" name="Text Box 462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5" name="Text Box 4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6" name="Text Box 459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7" name="Text Box 460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78" name="Text Box 4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79" name="Text Box 5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80" name="Text Box 6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81" name="Text Box 7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82" name="Text Box 8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83" name="Text Box 459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04775" cy="219075"/>
    <xdr:sp fLocksText="0">
      <xdr:nvSpPr>
        <xdr:cNvPr id="1284" name="Text Box 460"/>
        <xdr:cNvSpPr txBox="1">
          <a:spLocks noChangeArrowheads="1"/>
        </xdr:cNvSpPr>
      </xdr:nvSpPr>
      <xdr:spPr>
        <a:xfrm>
          <a:off x="6191250" y="23441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85" name="Text Box 461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86" name="Text Box 462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87" name="Text Box 4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88" name="Text Box 459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89" name="Text Box 460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0" name="Text Box 9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1" name="Text Box 10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2" name="Text Box 11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3" name="Text Box 463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4" name="Text Box 464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5" name="Text Box 465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6" name="Text Box 466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7" name="Text Box 5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8" name="Text Box 6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299" name="Text Box 7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00" name="Text Box 8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01" name="Text Box 461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02" name="Text Box 462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03" name="Text Box 4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04" name="Text Box 459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05" name="Text Box 460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06" name="Text Box 4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07" name="Text Box 5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08" name="Text Box 6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09" name="Text Box 7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10" name="Text Box 8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11" name="Text Box 459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</xdr:row>
      <xdr:rowOff>0</xdr:rowOff>
    </xdr:from>
    <xdr:ext cx="104775" cy="219075"/>
    <xdr:sp fLocksText="0">
      <xdr:nvSpPr>
        <xdr:cNvPr id="1312" name="Text Box 460"/>
        <xdr:cNvSpPr txBox="1">
          <a:spLocks noChangeArrowheads="1"/>
        </xdr:cNvSpPr>
      </xdr:nvSpPr>
      <xdr:spPr>
        <a:xfrm>
          <a:off x="6191250" y="2363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13" name="Text Box 461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14" name="Text Box 462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15" name="Text Box 4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16" name="Text Box 459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17" name="Text Box 460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18" name="Text Box 9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19" name="Text Box 10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0" name="Text Box 11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1" name="Text Box 463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2" name="Text Box 464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3" name="Text Box 465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4" name="Text Box 466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5" name="Text Box 5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6" name="Text Box 6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7" name="Text Box 7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8" name="Text Box 8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29" name="Text Box 461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30" name="Text Box 462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31" name="Text Box 4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32" name="Text Box 459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04775" cy="219075"/>
    <xdr:sp fLocksText="0">
      <xdr:nvSpPr>
        <xdr:cNvPr id="1333" name="Text Box 460"/>
        <xdr:cNvSpPr txBox="1">
          <a:spLocks noChangeArrowheads="1"/>
        </xdr:cNvSpPr>
      </xdr:nvSpPr>
      <xdr:spPr>
        <a:xfrm>
          <a:off x="6191250" y="23822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112</xdr:row>
      <xdr:rowOff>0</xdr:rowOff>
    </xdr:from>
    <xdr:ext cx="104775" cy="219075"/>
    <xdr:sp fLocksText="0">
      <xdr:nvSpPr>
        <xdr:cNvPr id="1334" name="Text Box 4"/>
        <xdr:cNvSpPr txBox="1">
          <a:spLocks noChangeArrowheads="1"/>
        </xdr:cNvSpPr>
      </xdr:nvSpPr>
      <xdr:spPr>
        <a:xfrm>
          <a:off x="6191250" y="2128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35" name="Text Box 5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36" name="Text Box 6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37" name="Text Box 7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38" name="Text Box 8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112</xdr:row>
      <xdr:rowOff>0</xdr:rowOff>
    </xdr:from>
    <xdr:ext cx="104775" cy="219075"/>
    <xdr:sp fLocksText="0">
      <xdr:nvSpPr>
        <xdr:cNvPr id="1339" name="Text Box 459"/>
        <xdr:cNvSpPr txBox="1">
          <a:spLocks noChangeArrowheads="1"/>
        </xdr:cNvSpPr>
      </xdr:nvSpPr>
      <xdr:spPr>
        <a:xfrm>
          <a:off x="6191250" y="2128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112</xdr:row>
      <xdr:rowOff>0</xdr:rowOff>
    </xdr:from>
    <xdr:ext cx="104775" cy="219075"/>
    <xdr:sp fLocksText="0">
      <xdr:nvSpPr>
        <xdr:cNvPr id="1340" name="Text Box 460"/>
        <xdr:cNvSpPr txBox="1">
          <a:spLocks noChangeArrowheads="1"/>
        </xdr:cNvSpPr>
      </xdr:nvSpPr>
      <xdr:spPr>
        <a:xfrm>
          <a:off x="6191250" y="2128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1" name="Text Box 461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2" name="Text Box 462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3" name="Text Box 4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4" name="Text Box 459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5" name="Text Box 460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6" name="Text Box 9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7" name="Text Box 10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8" name="Text Box 11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49" name="Text Box 463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0" name="Text Box 464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1" name="Text Box 465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2" name="Text Box 466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3" name="Text Box 5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4" name="Text Box 6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5" name="Text Box 7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6" name="Text Box 8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7" name="Text Box 461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8" name="Text Box 462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59" name="Text Box 4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60" name="Text Box 459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61" name="Text Box 460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62" name="Text Box 4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63" name="Text Box 5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64" name="Text Box 6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65" name="Text Box 7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66" name="Text Box 8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67" name="Text Box 459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104775" cy="209550"/>
    <xdr:sp fLocksText="0">
      <xdr:nvSpPr>
        <xdr:cNvPr id="1368" name="Text Box 460"/>
        <xdr:cNvSpPr txBox="1">
          <a:spLocks noChangeArrowheads="1"/>
        </xdr:cNvSpPr>
      </xdr:nvSpPr>
      <xdr:spPr>
        <a:xfrm>
          <a:off x="6191250" y="2147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69" name="Text Box 461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0" name="Text Box 462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1" name="Text Box 4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2" name="Text Box 459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3" name="Text Box 460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4" name="Text Box 9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5" name="Text Box 10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6" name="Text Box 11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7" name="Text Box 463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8" name="Text Box 464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79" name="Text Box 465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0" name="Text Box 466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1" name="Text Box 5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2" name="Text Box 6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3" name="Text Box 7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4" name="Text Box 8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5" name="Text Box 461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6" name="Text Box 462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7" name="Text Box 4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8" name="Text Box 459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114</xdr:row>
      <xdr:rowOff>0</xdr:rowOff>
    </xdr:from>
    <xdr:ext cx="104775" cy="209550"/>
    <xdr:sp fLocksText="0">
      <xdr:nvSpPr>
        <xdr:cNvPr id="1389" name="Text Box 460"/>
        <xdr:cNvSpPr txBox="1">
          <a:spLocks noChangeArrowheads="1"/>
        </xdr:cNvSpPr>
      </xdr:nvSpPr>
      <xdr:spPr>
        <a:xfrm>
          <a:off x="6191250" y="21640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390" name="Text Box 456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1" name="Text Box 470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2" name="Text Box 471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3" name="Text Box 5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4" name="Text Box 6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5" name="Text Box 7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6" name="Text Box 8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7" name="Text Box 461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8" name="Text Box 462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399" name="Text Box 4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0" name="Text Box 459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1" name="Text Box 460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2" name="Text Box 9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3" name="Text Box 10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4" name="Text Box 11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5" name="Text Box 463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6" name="Text Box 464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7" name="Text Box 465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8" name="Text Box 466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09" name="Text Box 5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0" name="Text Box 6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1" name="Text Box 7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2" name="Text Box 8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3" name="Text Box 461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4" name="Text Box 462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5" name="Text Box 4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6" name="Text Box 459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7" name="Text Box 460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18" name="Text Box 4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19" name="Text Box 5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20" name="Text Box 6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21" name="Text Box 7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22" name="Text Box 8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23" name="Text Box 459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104775" cy="219075"/>
    <xdr:sp fLocksText="0">
      <xdr:nvSpPr>
        <xdr:cNvPr id="1424" name="Text Box 460"/>
        <xdr:cNvSpPr txBox="1">
          <a:spLocks noChangeArrowheads="1"/>
        </xdr:cNvSpPr>
      </xdr:nvSpPr>
      <xdr:spPr>
        <a:xfrm>
          <a:off x="6191250" y="24393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25" name="Text Box 461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26" name="Text Box 462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27" name="Text Box 4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28" name="Text Box 459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29" name="Text Box 46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0" name="Text Box 9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1" name="Text Box 1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2" name="Text Box 11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3" name="Text Box 463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4" name="Text Box 464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5" name="Text Box 465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6" name="Text Box 466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7" name="Text Box 5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8" name="Text Box 6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39" name="Text Box 7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0" name="Text Box 8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1" name="Text Box 461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2" name="Text Box 462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3" name="Text Box 4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4" name="Text Box 459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5" name="Text Box 46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6" name="Text Box 4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7" name="Text Box 459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48" name="Text Box 46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49" name="Text Box 456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0" name="Text Box 47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1" name="Text Box 471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2" name="Text Box 5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3" name="Text Box 6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4" name="Text Box 7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5" name="Text Box 8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6" name="Text Box 461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7" name="Text Box 462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8" name="Text Box 4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59" name="Text Box 459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0" name="Text Box 46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1" name="Text Box 9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2" name="Text Box 1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3" name="Text Box 11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4" name="Text Box 463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5" name="Text Box 464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6" name="Text Box 465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7" name="Text Box 466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8" name="Text Box 5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69" name="Text Box 6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70" name="Text Box 7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71" name="Text Box 8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72" name="Text Box 461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73" name="Text Box 462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74" name="Text Box 4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75" name="Text Box 459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76" name="Text Box 46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77" name="Text Box 4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78" name="Text Box 5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79" name="Text Box 6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80" name="Text Box 7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81" name="Text Box 8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82" name="Text Box 459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104775" cy="219075"/>
    <xdr:sp fLocksText="0">
      <xdr:nvSpPr>
        <xdr:cNvPr id="1483" name="Text Box 460"/>
        <xdr:cNvSpPr txBox="1">
          <a:spLocks noChangeArrowheads="1"/>
        </xdr:cNvSpPr>
      </xdr:nvSpPr>
      <xdr:spPr>
        <a:xfrm>
          <a:off x="6191250" y="2458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84" name="Text Box 461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85" name="Text Box 462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86" name="Text Box 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87" name="Text Box 459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88" name="Text Box 46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89" name="Text Box 9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0" name="Text Box 1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1" name="Text Box 11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2" name="Text Box 463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3" name="Text Box 46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4" name="Text Box 465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5" name="Text Box 466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6" name="Text Box 5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7" name="Text Box 6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8" name="Text Box 7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499" name="Text Box 8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0" name="Text Box 461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1" name="Text Box 462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2" name="Text Box 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3" name="Text Box 459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4" name="Text Box 46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5" name="Text Box 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6" name="Text Box 459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7" name="Text Box 46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08" name="Text Box 45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09" name="Text Box 47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0" name="Text Box 471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1" name="Text Box 5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2" name="Text Box 6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3" name="Text Box 7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4" name="Text Box 8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5" name="Text Box 461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6" name="Text Box 462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7" name="Text Box 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8" name="Text Box 459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19" name="Text Box 46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0" name="Text Box 9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1" name="Text Box 1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2" name="Text Box 11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3" name="Text Box 463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4" name="Text Box 46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5" name="Text Box 465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6" name="Text Box 466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7" name="Text Box 5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8" name="Text Box 6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29" name="Text Box 7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30" name="Text Box 8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31" name="Text Box 461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32" name="Text Box 462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33" name="Text Box 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34" name="Text Box 459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35" name="Text Box 46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36" name="Text Box 4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37" name="Text Box 5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38" name="Text Box 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39" name="Text Box 7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40" name="Text Box 8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41" name="Text Box 459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04775" cy="219075"/>
    <xdr:sp fLocksText="0">
      <xdr:nvSpPr>
        <xdr:cNvPr id="1542" name="Text Box 460"/>
        <xdr:cNvSpPr txBox="1">
          <a:spLocks noChangeArrowheads="1"/>
        </xdr:cNvSpPr>
      </xdr:nvSpPr>
      <xdr:spPr>
        <a:xfrm>
          <a:off x="6191250" y="24774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43" name="Text Box 46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44" name="Text Box 462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45" name="Text Box 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46" name="Text Box 45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47" name="Text Box 46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48" name="Text Box 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49" name="Text Box 1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0" name="Text Box 1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1" name="Text Box 463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2" name="Text Box 46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3" name="Text Box 465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4" name="Text Box 46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5" name="Text Box 5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6" name="Text Box 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7" name="Text Box 7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8" name="Text Box 8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59" name="Text Box 46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0" name="Text Box 462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1" name="Text Box 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2" name="Text Box 45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3" name="Text Box 46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4" name="Text Box 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5" name="Text Box 45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6" name="Text Box 46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567" name="Text Box 45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8" name="Text Box 47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69" name="Text Box 47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0" name="Text Box 5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1" name="Text Box 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2" name="Text Box 7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3" name="Text Box 8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4" name="Text Box 46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5" name="Text Box 462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6" name="Text Box 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7" name="Text Box 45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8" name="Text Box 46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79" name="Text Box 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0" name="Text Box 1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1" name="Text Box 1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2" name="Text Box 463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3" name="Text Box 46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4" name="Text Box 465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5" name="Text Box 46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6" name="Text Box 5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7" name="Text Box 6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8" name="Text Box 7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89" name="Text Box 8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90" name="Text Box 461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91" name="Text Box 462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92" name="Text Box 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93" name="Text Box 45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94" name="Text Box 46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595" name="Text Box 4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596" name="Text Box 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597" name="Text Box 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598" name="Text Box 7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599" name="Text Box 8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600" name="Text Box 459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04775" cy="219075"/>
    <xdr:sp fLocksText="0">
      <xdr:nvSpPr>
        <xdr:cNvPr id="1601" name="Text Box 460"/>
        <xdr:cNvSpPr txBox="1">
          <a:spLocks noChangeArrowheads="1"/>
        </xdr:cNvSpPr>
      </xdr:nvSpPr>
      <xdr:spPr>
        <a:xfrm>
          <a:off x="6191250" y="24965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02" name="Text Box 46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03" name="Text Box 462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04" name="Text Box 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05" name="Text Box 45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06" name="Text Box 46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07" name="Text Box 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08" name="Text Box 1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09" name="Text Box 1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0" name="Text Box 463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1" name="Text Box 46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2" name="Text Box 46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3" name="Text Box 46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4" name="Text Box 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5" name="Text Box 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6" name="Text Box 7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7" name="Text Box 8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8" name="Text Box 46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19" name="Text Box 462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0" name="Text Box 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1" name="Text Box 45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2" name="Text Box 46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3" name="Text Box 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4" name="Text Box 45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5" name="Text Box 46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26" name="Text Box 456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7" name="Text Box 47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8" name="Text Box 47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29" name="Text Box 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0" name="Text Box 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1" name="Text Box 7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2" name="Text Box 8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3" name="Text Box 46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4" name="Text Box 462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5" name="Text Box 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6" name="Text Box 45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7" name="Text Box 46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8" name="Text Box 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39" name="Text Box 1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0" name="Text Box 1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1" name="Text Box 463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2" name="Text Box 46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3" name="Text Box 46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4" name="Text Box 46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5" name="Text Box 5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6" name="Text Box 6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7" name="Text Box 7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8" name="Text Box 8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49" name="Text Box 461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50" name="Text Box 462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51" name="Text Box 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52" name="Text Box 45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53" name="Text Box 46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54" name="Text Box 4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55" name="Text Box 5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56" name="Text Box 6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57" name="Text Box 7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58" name="Text Box 8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59" name="Text Box 459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133</xdr:row>
      <xdr:rowOff>0</xdr:rowOff>
    </xdr:from>
    <xdr:ext cx="104775" cy="219075"/>
    <xdr:sp fLocksText="0">
      <xdr:nvSpPr>
        <xdr:cNvPr id="1660" name="Text Box 460"/>
        <xdr:cNvSpPr txBox="1">
          <a:spLocks noChangeArrowheads="1"/>
        </xdr:cNvSpPr>
      </xdr:nvSpPr>
      <xdr:spPr>
        <a:xfrm>
          <a:off x="6191250" y="25155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1" name="Text Box 461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2" name="Text Box 462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3" name="Text Box 4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4" name="Text Box 459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5" name="Text Box 460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6" name="Text Box 9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7" name="Text Box 10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8" name="Text Box 11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69" name="Text Box 463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0" name="Text Box 464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1" name="Text Box 465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2" name="Text Box 466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3" name="Text Box 5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4" name="Text Box 6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5" name="Text Box 7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6" name="Text Box 8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7" name="Text Box 461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8" name="Text Box 462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79" name="Text Box 4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80" name="Text Box 459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81" name="Text Box 460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82" name="Text Box 4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83" name="Text Box 459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104775" cy="219075"/>
    <xdr:sp fLocksText="0">
      <xdr:nvSpPr>
        <xdr:cNvPr id="1684" name="Text Box 460"/>
        <xdr:cNvSpPr txBox="1">
          <a:spLocks noChangeArrowheads="1"/>
        </xdr:cNvSpPr>
      </xdr:nvSpPr>
      <xdr:spPr>
        <a:xfrm>
          <a:off x="6191250" y="25346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85" name="Text Box 39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686" name="Text Box 4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687" name="Text Box 4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688" name="Text Box 4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689" name="Text Box 30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90" name="Text Box 552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91" name="Text Box 553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92" name="Text Box 554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693" name="Text Box 55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694" name="Text Box 55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95" name="Text Box 557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96" name="Text Box 558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97" name="Text Box 559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98" name="Text Box 560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699" name="Text Box 561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00" name="Text Box 562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1" name="Text Box 56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2" name="Text Box 56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3" name="Text Box 56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4" name="Text Box 56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5" name="Text Box 567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6" name="Text Box 568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7" name="Text Box 57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8" name="Text Box 57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09" name="Text Box 57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10" name="Text Box 57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11" name="Text Box 57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12" name="Text Box 57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13" name="Text Box 1121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14" name="Text Box 1122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15" name="Text Box 1123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16" name="Text Box 112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17" name="Text Box 1125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18" name="Text Box 112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19" name="Text Box 1127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20" name="Text Box 1128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21" name="Text Box 1129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22" name="Text Box 1130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23" name="Text Box 1131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24" name="Text Box 1132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25" name="Text Box 1133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26" name="Text Box 1134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27" name="Text Box 1135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28" name="Text Box 1136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29" name="Text Box 1137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30" name="Text Box 1138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31" name="Text Box 1139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32" name="Text Box 1140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33" name="Text Box 1141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34" name="Text Box 1142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35" name="Text Box 1143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104775" cy="219075"/>
    <xdr:sp fLocksText="0">
      <xdr:nvSpPr>
        <xdr:cNvPr id="1736" name="Text Box 1144"/>
        <xdr:cNvSpPr txBox="1">
          <a:spLocks noChangeArrowheads="1"/>
        </xdr:cNvSpPr>
      </xdr:nvSpPr>
      <xdr:spPr>
        <a:xfrm>
          <a:off x="6191250" y="2819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37" name="Text Box 114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38" name="Text Box 114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39" name="Text Box 1147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0" name="Text Box 1148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1" name="Text Box 114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2" name="Text Box 115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3" name="Text Box 115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4" name="Text Box 115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5" name="Text Box 115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6" name="Text Box 115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7" name="Text Box 115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8" name="Text Box 115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49" name="Text Box 3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50" name="Text Box 4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51" name="Text Box 4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52" name="Text Box 4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53" name="Text Box 30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54" name="Text Box 55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55" name="Text Box 55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56" name="Text Box 55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57" name="Text Box 55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58" name="Text Box 55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59" name="Text Box 557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60" name="Text Box 558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61" name="Text Box 55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62" name="Text Box 56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63" name="Text Box 56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64" name="Text Box 56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65" name="Text Box 56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66" name="Text Box 56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67" name="Text Box 56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68" name="Text Box 56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69" name="Text Box 56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70" name="Text Box 56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71" name="Text Box 57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72" name="Text Box 57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73" name="Text Box 57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74" name="Text Box 57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75" name="Text Box 57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76" name="Text Box 57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77" name="Text Box 112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78" name="Text Box 112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79" name="Text Box 112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80" name="Text Box 112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81" name="Text Box 112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82" name="Text Box 112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83" name="Text Box 112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84" name="Text Box 112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85" name="Text Box 112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86" name="Text Box 113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87" name="Text Box 113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88" name="Text Box 113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89" name="Text Box 113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90" name="Text Box 113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91" name="Text Box 1135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92" name="Text Box 1136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93" name="Text Box 113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794" name="Text Box 113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95" name="Text Box 1139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96" name="Text Box 1140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97" name="Text Box 1141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98" name="Text Box 1142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799" name="Text Box 1143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150</xdr:row>
      <xdr:rowOff>0</xdr:rowOff>
    </xdr:from>
    <xdr:ext cx="104775" cy="219075"/>
    <xdr:sp fLocksText="0">
      <xdr:nvSpPr>
        <xdr:cNvPr id="1800" name="Text Box 1144"/>
        <xdr:cNvSpPr txBox="1">
          <a:spLocks noChangeArrowheads="1"/>
        </xdr:cNvSpPr>
      </xdr:nvSpPr>
      <xdr:spPr>
        <a:xfrm>
          <a:off x="6191250" y="2838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1" name="Text Box 114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2" name="Text Box 114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3" name="Text Box 114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4" name="Text Box 114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5" name="Text Box 1149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6" name="Text Box 115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7" name="Text Box 115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8" name="Text Box 115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09" name="Text Box 115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10" name="Text Box 115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11" name="Text Box 115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12" name="Text Box 115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13" name="Text Box 39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14" name="Text Box 40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15" name="Text Box 41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16" name="Text Box 4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17" name="Text Box 30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18" name="Text Box 55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19" name="Text Box 55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20" name="Text Box 55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21" name="Text Box 55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22" name="Text Box 55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23" name="Text Box 557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24" name="Text Box 558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25" name="Text Box 559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26" name="Text Box 56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27" name="Text Box 56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28" name="Text Box 56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29" name="Text Box 56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0" name="Text Box 56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1" name="Text Box 56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2" name="Text Box 56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3" name="Text Box 56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4" name="Text Box 56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5" name="Text Box 571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6" name="Text Box 57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7" name="Text Box 57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8" name="Text Box 57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39" name="Text Box 57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40" name="Text Box 57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41" name="Text Box 112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42" name="Text Box 112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43" name="Text Box 112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44" name="Text Box 112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45" name="Text Box 112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46" name="Text Box 112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47" name="Text Box 112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48" name="Text Box 112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49" name="Text Box 1129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50" name="Text Box 113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51" name="Text Box 113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52" name="Text Box 113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53" name="Text Box 113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54" name="Text Box 113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55" name="Text Box 1135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56" name="Text Box 1136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57" name="Text Box 113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58" name="Text Box 113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59" name="Text Box 1139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60" name="Text Box 1140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61" name="Text Box 1141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62" name="Text Box 1142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63" name="Text Box 1143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151</xdr:row>
      <xdr:rowOff>0</xdr:rowOff>
    </xdr:from>
    <xdr:ext cx="104775" cy="219075"/>
    <xdr:sp fLocksText="0">
      <xdr:nvSpPr>
        <xdr:cNvPr id="1864" name="Text Box 1144"/>
        <xdr:cNvSpPr txBox="1">
          <a:spLocks noChangeArrowheads="1"/>
        </xdr:cNvSpPr>
      </xdr:nvSpPr>
      <xdr:spPr>
        <a:xfrm>
          <a:off x="6191250" y="28575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65" name="Text Box 114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66" name="Text Box 114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67" name="Text Box 114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68" name="Text Box 114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69" name="Text Box 114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70" name="Text Box 1150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71" name="Text Box 1151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72" name="Text Box 115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73" name="Text Box 115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74" name="Text Box 115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75" name="Text Box 115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76" name="Text Box 115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77" name="Text Box 3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78" name="Text Box 40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79" name="Text Box 4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80" name="Text Box 4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81" name="Text Box 30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82" name="Text Box 55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83" name="Text Box 55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84" name="Text Box 55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85" name="Text Box 55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86" name="Text Box 55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87" name="Text Box 557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88" name="Text Box 558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89" name="Text Box 55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90" name="Text Box 560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91" name="Text Box 561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892" name="Text Box 56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93" name="Text Box 56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94" name="Text Box 56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95" name="Text Box 56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96" name="Text Box 56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97" name="Text Box 567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98" name="Text Box 568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899" name="Text Box 57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00" name="Text Box 57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01" name="Text Box 57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02" name="Text Box 57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03" name="Text Box 57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04" name="Text Box 57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05" name="Text Box 1121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06" name="Text Box 112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07" name="Text Box 112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08" name="Text Box 112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09" name="Text Box 112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10" name="Text Box 112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11" name="Text Box 1127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12" name="Text Box 1128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13" name="Text Box 112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14" name="Text Box 1130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15" name="Text Box 1131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16" name="Text Box 113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17" name="Text Box 113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18" name="Text Box 113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19" name="Text Box 1135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20" name="Text Box 1136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21" name="Text Box 1137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22" name="Text Box 1138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23" name="Text Box 1139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24" name="Text Box 1140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25" name="Text Box 1141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26" name="Text Box 1142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27" name="Text Box 1143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152</xdr:row>
      <xdr:rowOff>0</xdr:rowOff>
    </xdr:from>
    <xdr:ext cx="104775" cy="219075"/>
    <xdr:sp fLocksText="0">
      <xdr:nvSpPr>
        <xdr:cNvPr id="1928" name="Text Box 1144"/>
        <xdr:cNvSpPr txBox="1">
          <a:spLocks noChangeArrowheads="1"/>
        </xdr:cNvSpPr>
      </xdr:nvSpPr>
      <xdr:spPr>
        <a:xfrm>
          <a:off x="6191250" y="2876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29" name="Text Box 114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0" name="Text Box 114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1" name="Text Box 1147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2" name="Text Box 1148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3" name="Text Box 1149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4" name="Text Box 1150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5" name="Text Box 115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6" name="Text Box 115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7" name="Text Box 115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8" name="Text Box 115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39" name="Text Box 115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40" name="Text Box 115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41" name="Text Box 39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42" name="Text Box 40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43" name="Text Box 41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44" name="Text Box 42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45" name="Text Box 305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46" name="Text Box 55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47" name="Text Box 55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48" name="Text Box 55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49" name="Text Box 555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50" name="Text Box 556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51" name="Text Box 557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52" name="Text Box 558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53" name="Text Box 559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54" name="Text Box 560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55" name="Text Box 56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56" name="Text Box 56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57" name="Text Box 563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58" name="Text Box 564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59" name="Text Box 565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0" name="Text Box 566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1" name="Text Box 567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2" name="Text Box 568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3" name="Text Box 571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4" name="Text Box 572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5" name="Text Box 573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6" name="Text Box 574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7" name="Text Box 575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68" name="Text Box 576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69" name="Text Box 112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70" name="Text Box 112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71" name="Text Box 112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72" name="Text Box 1124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73" name="Text Box 112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74" name="Text Box 1126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75" name="Text Box 1127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76" name="Text Box 1128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77" name="Text Box 1129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78" name="Text Box 1130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79" name="Text Box 113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80" name="Text Box 113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81" name="Text Box 113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82" name="Text Box 113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83" name="Text Box 1135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84" name="Text Box 1136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85" name="Text Box 1137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86" name="Text Box 1138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87" name="Text Box 1139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88" name="Text Box 1140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89" name="Text Box 1141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90" name="Text Box 1142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91" name="Text Box 1143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153</xdr:row>
      <xdr:rowOff>0</xdr:rowOff>
    </xdr:from>
    <xdr:ext cx="104775" cy="219075"/>
    <xdr:sp fLocksText="0">
      <xdr:nvSpPr>
        <xdr:cNvPr id="1992" name="Text Box 1144"/>
        <xdr:cNvSpPr txBox="1">
          <a:spLocks noChangeArrowheads="1"/>
        </xdr:cNvSpPr>
      </xdr:nvSpPr>
      <xdr:spPr>
        <a:xfrm>
          <a:off x="6191250" y="28956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93" name="Text Box 1145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94" name="Text Box 1146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95" name="Text Box 1147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96" name="Text Box 1148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97" name="Text Box 1149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98" name="Text Box 1150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1999" name="Text Box 1151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2000" name="Text Box 1152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2001" name="Text Box 1153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2002" name="Text Box 1154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2003" name="Text Box 1155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104775" cy="219075"/>
    <xdr:sp fLocksText="0">
      <xdr:nvSpPr>
        <xdr:cNvPr id="2004" name="Text Box 1156"/>
        <xdr:cNvSpPr txBox="1">
          <a:spLocks noChangeArrowheads="1"/>
        </xdr:cNvSpPr>
      </xdr:nvSpPr>
      <xdr:spPr>
        <a:xfrm>
          <a:off x="6191250" y="29146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05" name="Text Box 310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06" name="Text Box 311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07" name="Text Box 312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08" name="Text Box 313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09" name="Text Box 314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0" name="Text Box 597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1" name="Text Box 598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2" name="Text Box 605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3" name="Text Box 606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4" name="Text Box 607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5" name="Text Box 608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6" name="Text Box 609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7" name="Text Box 610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8" name="Text Box 613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19" name="Text Box 614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20" name="Text Box 615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21" name="Text Box 616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22" name="Text Box 617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157</xdr:row>
      <xdr:rowOff>0</xdr:rowOff>
    </xdr:from>
    <xdr:ext cx="104775" cy="219075"/>
    <xdr:sp fLocksText="0">
      <xdr:nvSpPr>
        <xdr:cNvPr id="2023" name="Text Box 618"/>
        <xdr:cNvSpPr txBox="1">
          <a:spLocks noChangeArrowheads="1"/>
        </xdr:cNvSpPr>
      </xdr:nvSpPr>
      <xdr:spPr>
        <a:xfrm>
          <a:off x="6191250" y="2971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24" name="Text Box 310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25" name="Text Box 311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26" name="Text Box 312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27" name="Text Box 313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28" name="Text Box 314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29" name="Text Box 597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0" name="Text Box 598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1" name="Text Box 605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2" name="Text Box 606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3" name="Text Box 607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4" name="Text Box 608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5" name="Text Box 609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6" name="Text Box 610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7" name="Text Box 613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8" name="Text Box 614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39" name="Text Box 615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40" name="Text Box 616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41" name="Text Box 617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158</xdr:row>
      <xdr:rowOff>0</xdr:rowOff>
    </xdr:from>
    <xdr:ext cx="104775" cy="219075"/>
    <xdr:sp fLocksText="0">
      <xdr:nvSpPr>
        <xdr:cNvPr id="2042" name="Text Box 618"/>
        <xdr:cNvSpPr txBox="1">
          <a:spLocks noChangeArrowheads="1"/>
        </xdr:cNvSpPr>
      </xdr:nvSpPr>
      <xdr:spPr>
        <a:xfrm>
          <a:off x="6191250" y="2990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43" name="Text Box 345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44" name="Text Box 346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45" name="Text Box 347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46" name="Text Box 348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47" name="Text Box 739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48" name="Text Box 740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49" name="Text Box 741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0" name="Text Box 742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1" name="Text Box 751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2" name="Text Box 752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3" name="Text Box 759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4" name="Text Box 760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5" name="Text Box 761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6" name="Text Box 40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7" name="Text Box 41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8" name="Text Box 42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59" name="Text Box 305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0" name="Text Box 555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1" name="Text Box 556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2" name="Text Box 563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3" name="Text Box 564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4" name="Text Box 565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5" name="Text Box 566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6" name="Text Box 567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7" name="Text Box 568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8" name="Text Box 571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69" name="Text Box 572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0" name="Text Box 573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1" name="Text Box 574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2" name="Text Box 575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3" name="Text Box 576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4" name="Text Box 1124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5" name="Text Box 1126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6" name="Text Box 1127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7" name="Text Box 1128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8" name="Text Box 1137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79" name="Text Box 1138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0" name="Text Box 1145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1" name="Text Box 1146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2" name="Text Box 1147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3" name="Text Box 1148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4" name="Text Box 1149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5" name="Text Box 1150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6" name="Text Box 1151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7" name="Text Box 1152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8" name="Text Box 1153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89" name="Text Box 1154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90" name="Text Box 1155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159</xdr:row>
      <xdr:rowOff>0</xdr:rowOff>
    </xdr:from>
    <xdr:ext cx="104775" cy="219075"/>
    <xdr:sp fLocksText="0">
      <xdr:nvSpPr>
        <xdr:cNvPr id="2091" name="Text Box 1156"/>
        <xdr:cNvSpPr txBox="1">
          <a:spLocks noChangeArrowheads="1"/>
        </xdr:cNvSpPr>
      </xdr:nvSpPr>
      <xdr:spPr>
        <a:xfrm>
          <a:off x="6191250" y="3009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092" name="Text Box 32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093" name="Text Box 32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094" name="Text Box 32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095" name="Text Box 32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096" name="Text Box 32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097" name="Text Box 32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098" name="Text Box 32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099" name="Text Box 32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00" name="Text Box 32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01" name="Text Box 33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02" name="Text Box 33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03" name="Text Box 33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04" name="Text Box 33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05" name="Text Box 33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06" name="Text Box 62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07" name="Text Box 62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08" name="Text Box 62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09" name="Text Box 63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0" name="Text Box 63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1" name="Text Box 64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2" name="Text Box 64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3" name="Text Box 64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4" name="Text Box 64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5" name="Text Box 65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6" name="Text Box 65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7" name="Text Box 65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8" name="Text Box 65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19" name="Text Box 65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20" name="Text Box 65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21" name="Text Box 65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22" name="Text Box 65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23" name="Text Box 65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24" name="Text Box 65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25" name="Text Box 66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26" name="Text Box 66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27" name="Text Box 66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28" name="Text Box 66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29" name="Text Box 66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30" name="Text Box 66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31" name="Text Box 66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32" name="Text Box 66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33" name="Text Box 66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34" name="Text Box 66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35" name="Text Box 67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36" name="Text Box 67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37" name="Text Box 67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38" name="Text Box 67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39" name="Text Box 67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0" name="Text Box 67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1" name="Text Box 67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2" name="Text Box 67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3" name="Text Box 67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4" name="Text Box 67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5" name="Text Box 68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6" name="Text Box 68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7" name="Text Box 68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8" name="Text Box 68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49" name="Text Box 68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0" name="Text Box 68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1" name="Text Box 69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2" name="Text Box 69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3" name="Text Box 69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4" name="Text Box 69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5" name="Text Box 69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6" name="Text Box 69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7" name="Text Box 69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8" name="Text Box 69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59" name="Text Box 70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60" name="Text Box 70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61" name="Text Box 70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62" name="Text Box 4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63" name="Text Box 4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64" name="Text Box 4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65" name="Text Box 30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66" name="Text Box 55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67" name="Text Box 55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68" name="Text Box 56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69" name="Text Box 56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0" name="Text Box 56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1" name="Text Box 56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2" name="Text Box 56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3" name="Text Box 56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4" name="Text Box 57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5" name="Text Box 57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6" name="Text Box 57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7" name="Text Box 57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8" name="Text Box 57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79" name="Text Box 57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0" name="Text Box 112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1" name="Text Box 112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2" name="Text Box 112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3" name="Text Box 112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4" name="Text Box 113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5" name="Text Box 113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6" name="Text Box 114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7" name="Text Box 114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8" name="Text Box 114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89" name="Text Box 114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0" name="Text Box 114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1" name="Text Box 115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2" name="Text Box 115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3" name="Text Box 115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4" name="Text Box 115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5" name="Text Box 115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6" name="Text Box 115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7" name="Text Box 115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198" name="Text Box 3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199" name="Text Box 4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00" name="Text Box 4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01" name="Text Box 4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02" name="Text Box 30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03" name="Text Box 55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04" name="Text Box 55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05" name="Text Box 55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06" name="Text Box 55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07" name="Text Box 55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08" name="Text Box 557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09" name="Text Box 558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10" name="Text Box 55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11" name="Text Box 56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12" name="Text Box 56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13" name="Text Box 56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14" name="Text Box 56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15" name="Text Box 56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16" name="Text Box 56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17" name="Text Box 56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18" name="Text Box 56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19" name="Text Box 56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20" name="Text Box 57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21" name="Text Box 57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22" name="Text Box 57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23" name="Text Box 57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24" name="Text Box 57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25" name="Text Box 57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26" name="Text Box 112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27" name="Text Box 112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28" name="Text Box 112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29" name="Text Box 112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30" name="Text Box 112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31" name="Text Box 112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32" name="Text Box 112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33" name="Text Box 112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34" name="Text Box 112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35" name="Text Box 113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36" name="Text Box 113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37" name="Text Box 113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38" name="Text Box 113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39" name="Text Box 113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40" name="Text Box 1135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41" name="Text Box 1136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42" name="Text Box 113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43" name="Text Box 113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44" name="Text Box 1139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45" name="Text Box 1140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46" name="Text Box 1141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47" name="Text Box 1142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48" name="Text Box 1143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162</xdr:row>
      <xdr:rowOff>0</xdr:rowOff>
    </xdr:from>
    <xdr:ext cx="104775" cy="219075"/>
    <xdr:sp fLocksText="0">
      <xdr:nvSpPr>
        <xdr:cNvPr id="2249" name="Text Box 1144"/>
        <xdr:cNvSpPr txBox="1">
          <a:spLocks noChangeArrowheads="1"/>
        </xdr:cNvSpPr>
      </xdr:nvSpPr>
      <xdr:spPr>
        <a:xfrm>
          <a:off x="6191250" y="30670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0" name="Text Box 114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1" name="Text Box 114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2" name="Text Box 114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3" name="Text Box 114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4" name="Text Box 114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5" name="Text Box 115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6" name="Text Box 115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7" name="Text Box 115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8" name="Text Box 115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59" name="Text Box 115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0" name="Text Box 115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1" name="Text Box 115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2" name="Text Box 3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3" name="Text Box 55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4" name="Text Box 55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5" name="Text Box 55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6" name="Text Box 557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7" name="Text Box 558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8" name="Text Box 55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69" name="Text Box 56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0" name="Text Box 56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1" name="Text Box 56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2" name="Text Box 112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3" name="Text Box 112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4" name="Text Box 112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5" name="Text Box 112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6" name="Text Box 112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7" name="Text Box 113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8" name="Text Box 113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79" name="Text Box 113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0" name="Text Box 113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1" name="Text Box 113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2" name="Text Box 1135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3" name="Text Box 1136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4" name="Text Box 1139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5" name="Text Box 1140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6" name="Text Box 1141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7" name="Text Box 1142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8" name="Text Box 1143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104775" cy="219075"/>
    <xdr:sp fLocksText="0">
      <xdr:nvSpPr>
        <xdr:cNvPr id="2289" name="Text Box 1144"/>
        <xdr:cNvSpPr txBox="1">
          <a:spLocks noChangeArrowheads="1"/>
        </xdr:cNvSpPr>
      </xdr:nvSpPr>
      <xdr:spPr>
        <a:xfrm>
          <a:off x="6191250" y="3086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0" name="Text Box 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1" name="Text Box 4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2" name="Text Box 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3" name="Text Box 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4" name="Text Box 3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5" name="Text Box 3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6" name="Text Box 3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7" name="Text Box 3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8" name="Text Box 3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299" name="Text Box 3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0" name="Text Box 3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1" name="Text Box 3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2" name="Text Box 35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3" name="Text Box 35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4" name="Text Box 35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5" name="Text Box 36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6" name="Text Box 36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7" name="Text Box 3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8" name="Text Box 3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09" name="Text Box 7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0" name="Text Box 7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1" name="Text Box 7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2" name="Text Box 7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3" name="Text Box 7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4" name="Text Box 76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5" name="Text Box 76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6" name="Text Box 76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7" name="Text Box 77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8" name="Text Box 7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19" name="Text Box 7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0" name="Text Box 7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1" name="Text Box 7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2" name="Text Box 7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3" name="Text Box 7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4" name="Text Box 77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5" name="Text Box 77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6" name="Text Box 77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7" name="Text Box 78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8" name="Text Box 78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29" name="Text Box 78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0" name="Text Box 78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1" name="Text Box 78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2" name="Text Box 78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3" name="Text Box 78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4" name="Text Box 78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5" name="Text Box 78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6" name="Text Box 78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7" name="Text Box 90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8" name="Text Box 90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39" name="Text Box 90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0" name="Text Box 91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1" name="Text Box 91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2" name="Text Box 91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3" name="Text Box 91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4" name="Text Box 91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5" name="Text Box 91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6" name="Text Box 91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7" name="Text Box 91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8" name="Text Box 9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49" name="Text Box 9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0" name="Text Box 93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1" name="Text Box 93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2" name="Text Box 93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3" name="Text Box 93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4" name="Text Box 93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5" name="Text Box 9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6" name="Text Box 9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7" name="Text Box 94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8" name="Text Box 94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59" name="Text Box 94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0" name="Text Box 94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1" name="Text Box 9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2" name="Text Box 94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3" name="Text Box 9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4" name="Text Box 9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5" name="Text Box 9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6" name="Text Box 9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7" name="Text Box 32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8" name="Text Box 32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69" name="Text Box 32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0" name="Text Box 32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1" name="Text Box 32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2" name="Text Box 32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3" name="Text Box 3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4" name="Text Box 3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5" name="Text Box 3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6" name="Text Box 33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7" name="Text Box 33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8" name="Text Box 33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79" name="Text Box 33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0" name="Text Box 33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1" name="Text Box 6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2" name="Text Box 6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3" name="Text Box 6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4" name="Text Box 63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5" name="Text Box 6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6" name="Text Box 6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7" name="Text Box 6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8" name="Text Box 64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89" name="Text Box 6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0" name="Text Box 6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1" name="Text Box 6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2" name="Text Box 6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3" name="Text Box 6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4" name="Text Box 6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5" name="Text Box 6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6" name="Text Box 6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7" name="Text Box 65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8" name="Text Box 65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399" name="Text Box 65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0" name="Text Box 66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1" name="Text Box 66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2" name="Text Box 6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3" name="Text Box 6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4" name="Text Box 6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5" name="Text Box 6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6" name="Text Box 6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7" name="Text Box 66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8" name="Text Box 66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09" name="Text Box 66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0" name="Text Box 67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1" name="Text Box 6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2" name="Text Box 6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3" name="Text Box 6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4" name="Text Box 6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5" name="Text Box 6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6" name="Text Box 6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7" name="Text Box 67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8" name="Text Box 67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19" name="Text Box 67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0" name="Text Box 68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1" name="Text Box 68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2" name="Text Box 68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3" name="Text Box 68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4" name="Text Box 68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5" name="Text Box 68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6" name="Text Box 69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7" name="Text Box 69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8" name="Text Box 69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29" name="Text Box 69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0" name="Text Box 69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1" name="Text Box 69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2" name="Text Box 69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3" name="Text Box 69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4" name="Text Box 70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5" name="Text Box 70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6" name="Text Box 70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7" name="Text Box 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8" name="Text Box 4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39" name="Text Box 4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0" name="Text Box 30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1" name="Text Box 5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2" name="Text Box 5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3" name="Text Box 5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4" name="Text Box 5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5" name="Text Box 5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6" name="Text Box 5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7" name="Text Box 56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8" name="Text Box 56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49" name="Text Box 5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0" name="Text Box 5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1" name="Text Box 5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2" name="Text Box 5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3" name="Text Box 5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4" name="Text Box 5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5" name="Text Box 112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6" name="Text Box 112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7" name="Text Box 11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8" name="Text Box 11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59" name="Text Box 113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0" name="Text Box 113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1" name="Text Box 114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2" name="Text Box 114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3" name="Text Box 11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4" name="Text Box 114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5" name="Text Box 11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6" name="Text Box 11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7" name="Text Box 11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8" name="Text Box 11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69" name="Text Box 11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0" name="Text Box 11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1" name="Text Box 11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2" name="Text Box 11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3" name="Text Box 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4" name="Text Box 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5" name="Text Box 4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6" name="Text Box 4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7" name="Text Box 30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8" name="Text Box 5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79" name="Text Box 5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0" name="Text Box 5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1" name="Text Box 5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2" name="Text Box 5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3" name="Text Box 55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4" name="Text Box 55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5" name="Text Box 55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6" name="Text Box 56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7" name="Text Box 56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8" name="Text Box 5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89" name="Text Box 5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0" name="Text Box 5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1" name="Text Box 5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2" name="Text Box 5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3" name="Text Box 56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4" name="Text Box 56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5" name="Text Box 5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6" name="Text Box 5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7" name="Text Box 5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8" name="Text Box 5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499" name="Text Box 5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0" name="Text Box 5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1" name="Text Box 112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2" name="Text Box 112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3" name="Text Box 112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4" name="Text Box 112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5" name="Text Box 112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6" name="Text Box 112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7" name="Text Box 11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8" name="Text Box 11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09" name="Text Box 11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0" name="Text Box 113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1" name="Text Box 113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2" name="Text Box 113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3" name="Text Box 113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4" name="Text Box 113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5" name="Text Box 113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6" name="Text Box 113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7" name="Text Box 113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8" name="Text Box 113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19" name="Text Box 11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0" name="Text Box 11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1" name="Text Box 114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2" name="Text Box 114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3" name="Text Box 114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4" name="Text Box 114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5" name="Text Box 114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6" name="Text Box 114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7" name="Text Box 11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8" name="Text Box 114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29" name="Text Box 11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0" name="Text Box 11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1" name="Text Box 11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2" name="Text Box 11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3" name="Text Box 11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4" name="Text Box 11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5" name="Text Box 11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6" name="Text Box 11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7" name="Text Box 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8" name="Text Box 5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39" name="Text Box 5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0" name="Text Box 5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1" name="Text Box 55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2" name="Text Box 55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3" name="Text Box 55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4" name="Text Box 56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5" name="Text Box 56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6" name="Text Box 5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7" name="Text Box 112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8" name="Text Box 112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49" name="Text Box 112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0" name="Text Box 112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1" name="Text Box 11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2" name="Text Box 113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3" name="Text Box 113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4" name="Text Box 113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5" name="Text Box 113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6" name="Text Box 113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7" name="Text Box 113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8" name="Text Box 113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59" name="Text Box 11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60" name="Text Box 11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61" name="Text Box 114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62" name="Text Box 114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63" name="Text Box 114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64" name="Text Box 114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65" name="Text Box 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66" name="Text Box 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67" name="Text Box 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68" name="Text Box 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69" name="Text Box 3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70" name="Text Box 3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71" name="Text Box 3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72" name="Text Box 3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73" name="Text Box 3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74" name="Text Box 3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75" name="Text Box 3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76" name="Text Box 3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77" name="Text Box 3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78" name="Text Box 3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79" name="Text Box 3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80" name="Text Box 3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81" name="Text Box 3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82" name="Text Box 3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83" name="Text Box 3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84" name="Text Box 7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85" name="Text Box 7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86" name="Text Box 7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87" name="Text Box 7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88" name="Text Box 7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89" name="Text Box 7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90" name="Text Box 7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91" name="Text Box 76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592" name="Text Box 77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93" name="Text Box 7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94" name="Text Box 7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95" name="Text Box 7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96" name="Text Box 7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97" name="Text Box 7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98" name="Text Box 7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599" name="Text Box 77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00" name="Text Box 77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01" name="Text Box 77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02" name="Text Box 78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03" name="Text Box 78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04" name="Text Box 78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05" name="Text Box 78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06" name="Text Box 78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07" name="Text Box 78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08" name="Text Box 78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09" name="Text Box 78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0" name="Text Box 78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1" name="Text Box 78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2" name="Text Box 90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3" name="Text Box 90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4" name="Text Box 90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5" name="Text Box 91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6" name="Text Box 91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7" name="Text Box 91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8" name="Text Box 91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19" name="Text Box 91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0" name="Text Box 91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1" name="Text Box 91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2" name="Text Box 91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3" name="Text Box 9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4" name="Text Box 9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5" name="Text Box 9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6" name="Text Box 9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7" name="Text Box 9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8" name="Text Box 93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29" name="Text Box 93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0" name="Text Box 9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1" name="Text Box 9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2" name="Text Box 9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3" name="Text Box 9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4" name="Text Box 94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5" name="Text Box 94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6" name="Text Box 9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7" name="Text Box 9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8" name="Text Box 9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39" name="Text Box 9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40" name="Text Box 9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41" name="Text Box 9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42" name="Text Box 32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43" name="Text Box 32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44" name="Text Box 32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45" name="Text Box 32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46" name="Text Box 32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47" name="Text Box 32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48" name="Text Box 3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49" name="Text Box 3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50" name="Text Box 3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51" name="Text Box 3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52" name="Text Box 3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53" name="Text Box 3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54" name="Text Box 33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55" name="Text Box 33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56" name="Text Box 6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57" name="Text Box 6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58" name="Text Box 6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59" name="Text Box 63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0" name="Text Box 6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1" name="Text Box 6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2" name="Text Box 6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3" name="Text Box 64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4" name="Text Box 6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5" name="Text Box 6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6" name="Text Box 6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7" name="Text Box 6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8" name="Text Box 6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69" name="Text Box 6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70" name="Text Box 6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71" name="Text Box 6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72" name="Text Box 6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73" name="Text Box 6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74" name="Text Box 65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75" name="Text Box 66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76" name="Text Box 66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77" name="Text Box 6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78" name="Text Box 6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79" name="Text Box 6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80" name="Text Box 6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81" name="Text Box 6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82" name="Text Box 6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83" name="Text Box 6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84" name="Text Box 66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85" name="Text Box 67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86" name="Text Box 6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87" name="Text Box 6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88" name="Text Box 6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689" name="Text Box 6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0" name="Text Box 67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1" name="Text Box 67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2" name="Text Box 67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3" name="Text Box 67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4" name="Text Box 67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5" name="Text Box 68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6" name="Text Box 68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7" name="Text Box 68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8" name="Text Box 68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699" name="Text Box 68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0" name="Text Box 68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1" name="Text Box 69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2" name="Text Box 69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3" name="Text Box 69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4" name="Text Box 69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5" name="Text Box 69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6" name="Text Box 69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7" name="Text Box 69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8" name="Text Box 69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09" name="Text Box 70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10" name="Text Box 70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11" name="Text Box 70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12" name="Text Box 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13" name="Text Box 4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14" name="Text Box 4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15" name="Text Box 30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16" name="Text Box 5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17" name="Text Box 5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18" name="Text Box 56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19" name="Text Box 56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0" name="Text Box 56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1" name="Text Box 56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2" name="Text Box 56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3" name="Text Box 56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4" name="Text Box 57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5" name="Text Box 57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6" name="Text Box 57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7" name="Text Box 57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8" name="Text Box 57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29" name="Text Box 57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0" name="Text Box 112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1" name="Text Box 112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2" name="Text Box 112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3" name="Text Box 112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4" name="Text Box 113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5" name="Text Box 113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6" name="Text Box 114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7" name="Text Box 114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8" name="Text Box 114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39" name="Text Box 114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0" name="Text Box 114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1" name="Text Box 115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2" name="Text Box 115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3" name="Text Box 11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4" name="Text Box 11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5" name="Text Box 11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6" name="Text Box 115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7" name="Text Box 115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48" name="Text Box 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49" name="Text Box 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50" name="Text Box 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51" name="Text Box 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52" name="Text Box 30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53" name="Text Box 55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54" name="Text Box 55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55" name="Text Box 55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56" name="Text Box 5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57" name="Text Box 5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58" name="Text Box 557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59" name="Text Box 558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60" name="Text Box 55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61" name="Text Box 56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62" name="Text Box 56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63" name="Text Box 56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64" name="Text Box 5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65" name="Text Box 56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66" name="Text Box 5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67" name="Text Box 5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68" name="Text Box 5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69" name="Text Box 5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70" name="Text Box 57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71" name="Text Box 57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72" name="Text Box 57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73" name="Text Box 57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74" name="Text Box 57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75" name="Text Box 57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76" name="Text Box 112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77" name="Text Box 112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78" name="Text Box 112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79" name="Text Box 112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80" name="Text Box 112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81" name="Text Box 112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82" name="Text Box 11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83" name="Text Box 11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84" name="Text Box 112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85" name="Text Box 113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86" name="Text Box 113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87" name="Text Box 113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88" name="Text Box 113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89" name="Text Box 113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90" name="Text Box 1135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91" name="Text Box 1136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92" name="Text Box 113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793" name="Text Box 113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94" name="Text Box 1139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95" name="Text Box 1140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96" name="Text Box 1141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97" name="Text Box 1142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98" name="Text Box 1143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164</xdr:row>
      <xdr:rowOff>0</xdr:rowOff>
    </xdr:from>
    <xdr:ext cx="104775" cy="219075"/>
    <xdr:sp fLocksText="0">
      <xdr:nvSpPr>
        <xdr:cNvPr id="2799" name="Text Box 1144"/>
        <xdr:cNvSpPr txBox="1">
          <a:spLocks noChangeArrowheads="1"/>
        </xdr:cNvSpPr>
      </xdr:nvSpPr>
      <xdr:spPr>
        <a:xfrm>
          <a:off x="6191250" y="31051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0" name="Text Box 114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1" name="Text Box 114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2" name="Text Box 11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3" name="Text Box 11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4" name="Text Box 11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5" name="Text Box 11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6" name="Text Box 11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7" name="Text Box 11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8" name="Text Box 11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09" name="Text Box 11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0" name="Text Box 11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1" name="Text Box 11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2" name="Text Box 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3" name="Text Box 5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4" name="Text Box 5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5" name="Text Box 5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6" name="Text Box 5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7" name="Text Box 5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8" name="Text Box 5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19" name="Text Box 5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0" name="Text Box 5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1" name="Text Box 5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2" name="Text Box 112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3" name="Text Box 112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4" name="Text Box 112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5" name="Text Box 112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6" name="Text Box 11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7" name="Text Box 11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8" name="Text Box 11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29" name="Text Box 11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0" name="Text Box 113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1" name="Text Box 113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2" name="Text Box 113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3" name="Text Box 113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4" name="Text Box 11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5" name="Text Box 11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6" name="Text Box 11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7" name="Text Box 11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8" name="Text Box 114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39" name="Text Box 114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0" name="Text Box 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1" name="Text Box 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2" name="Text Box 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3" name="Text Box 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4" name="Text Box 3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5" name="Text Box 3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6" name="Text Box 3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7" name="Text Box 3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8" name="Text Box 3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49" name="Text Box 3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0" name="Text Box 3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1" name="Text Box 3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2" name="Text Box 3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3" name="Text Box 3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4" name="Text Box 3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5" name="Text Box 3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6" name="Text Box 3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7" name="Text Box 3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8" name="Text Box 3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59" name="Text Box 7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0" name="Text Box 7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1" name="Text Box 76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2" name="Text Box 7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3" name="Text Box 7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4" name="Text Box 7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5" name="Text Box 7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6" name="Text Box 76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7" name="Text Box 77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8" name="Text Box 77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69" name="Text Box 77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0" name="Text Box 77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1" name="Text Box 77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2" name="Text Box 77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3" name="Text Box 77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4" name="Text Box 77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5" name="Text Box 77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6" name="Text Box 77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7" name="Text Box 78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8" name="Text Box 78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79" name="Text Box 78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0" name="Text Box 78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1" name="Text Box 78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2" name="Text Box 78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3" name="Text Box 78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4" name="Text Box 78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5" name="Text Box 78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6" name="Text Box 78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7" name="Text Box 90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8" name="Text Box 90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89" name="Text Box 90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0" name="Text Box 91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1" name="Text Box 91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2" name="Text Box 91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3" name="Text Box 91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4" name="Text Box 91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5" name="Text Box 91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6" name="Text Box 91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7" name="Text Box 91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8" name="Text Box 9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899" name="Text Box 9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0" name="Text Box 9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1" name="Text Box 9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2" name="Text Box 9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3" name="Text Box 93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4" name="Text Box 93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5" name="Text Box 9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6" name="Text Box 9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7" name="Text Box 9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8" name="Text Box 9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09" name="Text Box 94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0" name="Text Box 94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1" name="Text Box 9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2" name="Text Box 9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3" name="Text Box 9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4" name="Text Box 9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5" name="Text Box 9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6" name="Text Box 9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7" name="Text Box 32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8" name="Text Box 32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19" name="Text Box 32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0" name="Text Box 32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1" name="Text Box 32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2" name="Text Box 32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3" name="Text Box 3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4" name="Text Box 3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5" name="Text Box 3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6" name="Text Box 3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7" name="Text Box 3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8" name="Text Box 3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29" name="Text Box 33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0" name="Text Box 33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1" name="Text Box 6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2" name="Text Box 6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3" name="Text Box 6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4" name="Text Box 6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5" name="Text Box 6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6" name="Text Box 6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7" name="Text Box 6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8" name="Text Box 6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39" name="Text Box 6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0" name="Text Box 6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1" name="Text Box 6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2" name="Text Box 6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3" name="Text Box 6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4" name="Text Box 6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5" name="Text Box 6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6" name="Text Box 6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7" name="Text Box 6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8" name="Text Box 6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49" name="Text Box 6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0" name="Text Box 6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1" name="Text Box 6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2" name="Text Box 6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3" name="Text Box 6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4" name="Text Box 66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5" name="Text Box 6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6" name="Text Box 6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7" name="Text Box 6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8" name="Text Box 6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59" name="Text Box 66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0" name="Text Box 67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1" name="Text Box 67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2" name="Text Box 67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3" name="Text Box 67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4" name="Text Box 67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5" name="Text Box 67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6" name="Text Box 67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7" name="Text Box 67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8" name="Text Box 67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69" name="Text Box 67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0" name="Text Box 68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1" name="Text Box 68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2" name="Text Box 68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3" name="Text Box 68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4" name="Text Box 68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5" name="Text Box 68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6" name="Text Box 69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7" name="Text Box 69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8" name="Text Box 69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79" name="Text Box 69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0" name="Text Box 69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1" name="Text Box 69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2" name="Text Box 69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3" name="Text Box 69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4" name="Text Box 70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5" name="Text Box 70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6" name="Text Box 70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7" name="Text Box 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8" name="Text Box 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89" name="Text Box 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0" name="Text Box 30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1" name="Text Box 5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2" name="Text Box 5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3" name="Text Box 5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4" name="Text Box 56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5" name="Text Box 5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6" name="Text Box 5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7" name="Text Box 5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8" name="Text Box 5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2999" name="Text Box 57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0" name="Text Box 57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1" name="Text Box 57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2" name="Text Box 57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3" name="Text Box 57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4" name="Text Box 57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5" name="Text Box 112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6" name="Text Box 112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7" name="Text Box 11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8" name="Text Box 11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09" name="Text Box 113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0" name="Text Box 113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1" name="Text Box 114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2" name="Text Box 114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3" name="Text Box 11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4" name="Text Box 11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5" name="Text Box 11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6" name="Text Box 11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7" name="Text Box 11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8" name="Text Box 11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19" name="Text Box 11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0" name="Text Box 11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1" name="Text Box 11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2" name="Text Box 11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3" name="Text Box 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4" name="Text Box 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5" name="Text Box 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6" name="Text Box 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7" name="Text Box 30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8" name="Text Box 5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29" name="Text Box 5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0" name="Text Box 5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1" name="Text Box 5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2" name="Text Box 5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3" name="Text Box 5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4" name="Text Box 5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5" name="Text Box 5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6" name="Text Box 5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7" name="Text Box 5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8" name="Text Box 5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39" name="Text Box 5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0" name="Text Box 56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1" name="Text Box 5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2" name="Text Box 5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3" name="Text Box 5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4" name="Text Box 5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5" name="Text Box 57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6" name="Text Box 57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7" name="Text Box 57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8" name="Text Box 57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49" name="Text Box 57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0" name="Text Box 57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1" name="Text Box 112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2" name="Text Box 112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3" name="Text Box 112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4" name="Text Box 112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5" name="Text Box 112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6" name="Text Box 112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7" name="Text Box 11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8" name="Text Box 11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59" name="Text Box 11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0" name="Text Box 11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1" name="Text Box 11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2" name="Text Box 11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3" name="Text Box 113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4" name="Text Box 113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5" name="Text Box 113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6" name="Text Box 113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7" name="Text Box 113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8" name="Text Box 113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69" name="Text Box 11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0" name="Text Box 11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1" name="Text Box 11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2" name="Text Box 11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3" name="Text Box 114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4" name="Text Box 114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5" name="Text Box 114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6" name="Text Box 114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7" name="Text Box 11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8" name="Text Box 11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79" name="Text Box 11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0" name="Text Box 11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1" name="Text Box 11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2" name="Text Box 11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3" name="Text Box 11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4" name="Text Box 11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5" name="Text Box 11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6" name="Text Box 11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7" name="Text Box 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8" name="Text Box 5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89" name="Text Box 5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0" name="Text Box 5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1" name="Text Box 5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2" name="Text Box 5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3" name="Text Box 5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4" name="Text Box 5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5" name="Text Box 5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6" name="Text Box 5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7" name="Text Box 112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8" name="Text Box 112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099" name="Text Box 112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0" name="Text Box 112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1" name="Text Box 11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2" name="Text Box 11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3" name="Text Box 11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4" name="Text Box 11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5" name="Text Box 113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6" name="Text Box 113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7" name="Text Box 113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8" name="Text Box 113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09" name="Text Box 11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10" name="Text Box 11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11" name="Text Box 11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12" name="Text Box 11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13" name="Text Box 114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14" name="Text Box 114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15" name="Text Box 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16" name="Text Box 4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17" name="Text Box 4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18" name="Text Box 5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19" name="Text Box 3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20" name="Text Box 3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21" name="Text Box 3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22" name="Text Box 3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23" name="Text Box 3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24" name="Text Box 35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25" name="Text Box 35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26" name="Text Box 35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27" name="Text Box 35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28" name="Text Box 35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29" name="Text Box 35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30" name="Text Box 36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31" name="Text Box 36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32" name="Text Box 36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33" name="Text Box 36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34" name="Text Box 7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35" name="Text Box 7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36" name="Text Box 76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37" name="Text Box 7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38" name="Text Box 7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39" name="Text Box 76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40" name="Text Box 76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41" name="Text Box 76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42" name="Text Box 77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43" name="Text Box 77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44" name="Text Box 77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45" name="Text Box 77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46" name="Text Box 77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47" name="Text Box 77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48" name="Text Box 77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49" name="Text Box 77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50" name="Text Box 77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51" name="Text Box 77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52" name="Text Box 78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53" name="Text Box 78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54" name="Text Box 78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55" name="Text Box 78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56" name="Text Box 78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57" name="Text Box 78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58" name="Text Box 78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59" name="Text Box 78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0" name="Text Box 78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1" name="Text Box 78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2" name="Text Box 90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3" name="Text Box 90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4" name="Text Box 90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5" name="Text Box 91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6" name="Text Box 91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7" name="Text Box 91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8" name="Text Box 91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69" name="Text Box 91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0" name="Text Box 91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1" name="Text Box 91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2" name="Text Box 91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3" name="Text Box 92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4" name="Text Box 92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5" name="Text Box 93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6" name="Text Box 93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7" name="Text Box 93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8" name="Text Box 93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79" name="Text Box 93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0" name="Text Box 93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1" name="Text Box 94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2" name="Text Box 94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3" name="Text Box 94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4" name="Text Box 94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5" name="Text Box 94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6" name="Text Box 94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7" name="Text Box 94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8" name="Text Box 94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89" name="Text Box 95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90" name="Text Box 95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191" name="Text Box 95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92" name="Text Box 32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93" name="Text Box 32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94" name="Text Box 32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95" name="Text Box 32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96" name="Text Box 32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97" name="Text Box 32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98" name="Text Box 3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199" name="Text Box 3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00" name="Text Box 3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01" name="Text Box 33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02" name="Text Box 33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03" name="Text Box 33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04" name="Text Box 33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05" name="Text Box 33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06" name="Text Box 6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07" name="Text Box 6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08" name="Text Box 6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09" name="Text Box 6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0" name="Text Box 6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1" name="Text Box 6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2" name="Text Box 6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3" name="Text Box 6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4" name="Text Box 6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5" name="Text Box 6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6" name="Text Box 6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7" name="Text Box 6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8" name="Text Box 6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19" name="Text Box 6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20" name="Text Box 65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21" name="Text Box 65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22" name="Text Box 65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23" name="Text Box 65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24" name="Text Box 6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25" name="Text Box 6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26" name="Text Box 6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27" name="Text Box 6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28" name="Text Box 6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29" name="Text Box 66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30" name="Text Box 6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31" name="Text Box 6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32" name="Text Box 66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33" name="Text Box 66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34" name="Text Box 66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35" name="Text Box 67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36" name="Text Box 67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37" name="Text Box 67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38" name="Text Box 67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39" name="Text Box 67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0" name="Text Box 67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1" name="Text Box 67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2" name="Text Box 67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3" name="Text Box 67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4" name="Text Box 67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5" name="Text Box 68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6" name="Text Box 68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7" name="Text Box 68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8" name="Text Box 68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49" name="Text Box 68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0" name="Text Box 68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1" name="Text Box 69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2" name="Text Box 69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3" name="Text Box 69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4" name="Text Box 69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5" name="Text Box 69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6" name="Text Box 69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7" name="Text Box 69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8" name="Text Box 69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59" name="Text Box 70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60" name="Text Box 70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61" name="Text Box 70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62" name="Text Box 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63" name="Text Box 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64" name="Text Box 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65" name="Text Box 30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66" name="Text Box 5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67" name="Text Box 5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68" name="Text Box 56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69" name="Text Box 56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0" name="Text Box 56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1" name="Text Box 56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2" name="Text Box 56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3" name="Text Box 56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4" name="Text Box 57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5" name="Text Box 57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6" name="Text Box 57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7" name="Text Box 57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8" name="Text Box 57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79" name="Text Box 57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0" name="Text Box 112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1" name="Text Box 112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2" name="Text Box 112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3" name="Text Box 112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4" name="Text Box 113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5" name="Text Box 113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6" name="Text Box 114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7" name="Text Box 114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8" name="Text Box 114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89" name="Text Box 114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0" name="Text Box 114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1" name="Text Box 115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2" name="Text Box 115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3" name="Text Box 11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4" name="Text Box 11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5" name="Text Box 11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6" name="Text Box 115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7" name="Text Box 115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298" name="Text Box 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299" name="Text Box 4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00" name="Text Box 4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01" name="Text Box 4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02" name="Text Box 30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03" name="Text Box 55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04" name="Text Box 55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05" name="Text Box 55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06" name="Text Box 55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07" name="Text Box 55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08" name="Text Box 557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09" name="Text Box 558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10" name="Text Box 55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11" name="Text Box 56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12" name="Text Box 56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13" name="Text Box 56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14" name="Text Box 56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15" name="Text Box 56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16" name="Text Box 56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17" name="Text Box 56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18" name="Text Box 56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19" name="Text Box 56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20" name="Text Box 57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21" name="Text Box 57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22" name="Text Box 57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23" name="Text Box 57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24" name="Text Box 57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25" name="Text Box 57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26" name="Text Box 112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27" name="Text Box 112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28" name="Text Box 112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29" name="Text Box 112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30" name="Text Box 112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31" name="Text Box 112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32" name="Text Box 112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33" name="Text Box 112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34" name="Text Box 112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35" name="Text Box 113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36" name="Text Box 113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37" name="Text Box 113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38" name="Text Box 113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39" name="Text Box 113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40" name="Text Box 1135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41" name="Text Box 1136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42" name="Text Box 113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43" name="Text Box 113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44" name="Text Box 1139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45" name="Text Box 1140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46" name="Text Box 1141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47" name="Text Box 1142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48" name="Text Box 1143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165</xdr:row>
      <xdr:rowOff>0</xdr:rowOff>
    </xdr:from>
    <xdr:ext cx="104775" cy="219075"/>
    <xdr:sp fLocksText="0">
      <xdr:nvSpPr>
        <xdr:cNvPr id="3349" name="Text Box 1144"/>
        <xdr:cNvSpPr txBox="1">
          <a:spLocks noChangeArrowheads="1"/>
        </xdr:cNvSpPr>
      </xdr:nvSpPr>
      <xdr:spPr>
        <a:xfrm>
          <a:off x="6191250" y="3124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0" name="Text Box 114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1" name="Text Box 114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2" name="Text Box 114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3" name="Text Box 114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4" name="Text Box 114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5" name="Text Box 115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6" name="Text Box 115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7" name="Text Box 115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8" name="Text Box 115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59" name="Text Box 115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0" name="Text Box 115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1" name="Text Box 115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2" name="Text Box 3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3" name="Text Box 55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4" name="Text Box 55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5" name="Text Box 55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6" name="Text Box 55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7" name="Text Box 55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8" name="Text Box 55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69" name="Text Box 56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0" name="Text Box 56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1" name="Text Box 56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2" name="Text Box 112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3" name="Text Box 112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4" name="Text Box 112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5" name="Text Box 112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6" name="Text Box 112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7" name="Text Box 113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8" name="Text Box 113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79" name="Text Box 113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0" name="Text Box 113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1" name="Text Box 113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2" name="Text Box 113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3" name="Text Box 113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4" name="Text Box 113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5" name="Text Box 114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6" name="Text Box 114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7" name="Text Box 114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8" name="Text Box 114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89" name="Text Box 114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90" name="Text Box 4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391" name="Text Box 4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392" name="Text Box 4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393" name="Text Box 5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94" name="Text Box 34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95" name="Text Box 35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96" name="Text Box 35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97" name="Text Box 35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398" name="Text Box 35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399" name="Text Box 35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0" name="Text Box 35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1" name="Text Box 35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2" name="Text Box 35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3" name="Text Box 35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4" name="Text Box 35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5" name="Text Box 36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6" name="Text Box 36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7" name="Text Box 36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08" name="Text Box 36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09" name="Text Box 76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10" name="Text Box 76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11" name="Text Box 76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12" name="Text Box 76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13" name="Text Box 76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14" name="Text Box 76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15" name="Text Box 76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16" name="Text Box 76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17" name="Text Box 77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18" name="Text Box 77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19" name="Text Box 77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20" name="Text Box 77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21" name="Text Box 77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22" name="Text Box 77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23" name="Text Box 77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24" name="Text Box 77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25" name="Text Box 77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26" name="Text Box 77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27" name="Text Box 78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28" name="Text Box 78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29" name="Text Box 78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30" name="Text Box 78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31" name="Text Box 78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32" name="Text Box 78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33" name="Text Box 78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34" name="Text Box 78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35" name="Text Box 78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36" name="Text Box 78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37" name="Text Box 90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38" name="Text Box 90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39" name="Text Box 90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0" name="Text Box 91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1" name="Text Box 91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2" name="Text Box 91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3" name="Text Box 91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4" name="Text Box 91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5" name="Text Box 91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6" name="Text Box 91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7" name="Text Box 91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8" name="Text Box 92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49" name="Text Box 92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0" name="Text Box 93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1" name="Text Box 93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2" name="Text Box 93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3" name="Text Box 93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4" name="Text Box 93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5" name="Text Box 93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6" name="Text Box 94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7" name="Text Box 94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8" name="Text Box 94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59" name="Text Box 94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60" name="Text Box 94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61" name="Text Box 94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62" name="Text Box 94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63" name="Text Box 94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64" name="Text Box 95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65" name="Text Box 95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66" name="Text Box 95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67" name="Text Box 32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68" name="Text Box 32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69" name="Text Box 32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70" name="Text Box 32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71" name="Text Box 32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72" name="Text Box 32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73" name="Text Box 32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74" name="Text Box 32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75" name="Text Box 32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76" name="Text Box 33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77" name="Text Box 33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78" name="Text Box 33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79" name="Text Box 33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80" name="Text Box 33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1" name="Text Box 62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2" name="Text Box 62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3" name="Text Box 62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4" name="Text Box 63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5" name="Text Box 63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6" name="Text Box 64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7" name="Text Box 64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8" name="Text Box 64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89" name="Text Box 64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90" name="Text Box 65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91" name="Text Box 65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92" name="Text Box 65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93" name="Text Box 65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94" name="Text Box 65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95" name="Text Box 65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96" name="Text Box 65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97" name="Text Box 65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498" name="Text Box 65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499" name="Text Box 65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00" name="Text Box 66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01" name="Text Box 66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02" name="Text Box 66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03" name="Text Box 66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04" name="Text Box 66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05" name="Text Box 66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06" name="Text Box 66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07" name="Text Box 66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08" name="Text Box 66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09" name="Text Box 66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10" name="Text Box 67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11" name="Text Box 67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12" name="Text Box 67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13" name="Text Box 67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14" name="Text Box 67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15" name="Text Box 67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16" name="Text Box 67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17" name="Text Box 67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18" name="Text Box 67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19" name="Text Box 67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0" name="Text Box 68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1" name="Text Box 68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2" name="Text Box 68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3" name="Text Box 68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4" name="Text Box 68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5" name="Text Box 68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6" name="Text Box 69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7" name="Text Box 69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8" name="Text Box 69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29" name="Text Box 69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30" name="Text Box 69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31" name="Text Box 69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32" name="Text Box 69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33" name="Text Box 69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34" name="Text Box 70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35" name="Text Box 70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36" name="Text Box 70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37" name="Text Box 4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38" name="Text Box 4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39" name="Text Box 4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0" name="Text Box 30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1" name="Text Box 55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2" name="Text Box 55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3" name="Text Box 56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4" name="Text Box 56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5" name="Text Box 56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6" name="Text Box 56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7" name="Text Box 56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8" name="Text Box 56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49" name="Text Box 57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0" name="Text Box 57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1" name="Text Box 57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2" name="Text Box 57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3" name="Text Box 57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4" name="Text Box 57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5" name="Text Box 112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6" name="Text Box 112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7" name="Text Box 112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8" name="Text Box 112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59" name="Text Box 113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0" name="Text Box 113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1" name="Text Box 114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2" name="Text Box 114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3" name="Text Box 114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4" name="Text Box 114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5" name="Text Box 114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6" name="Text Box 115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7" name="Text Box 115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8" name="Text Box 115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69" name="Text Box 115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70" name="Text Box 115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71" name="Text Box 115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72" name="Text Box 115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73" name="Text Box 3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74" name="Text Box 4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75" name="Text Box 4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76" name="Text Box 4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77" name="Text Box 30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78" name="Text Box 55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79" name="Text Box 55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80" name="Text Box 55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81" name="Text Box 55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82" name="Text Box 55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83" name="Text Box 557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84" name="Text Box 558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85" name="Text Box 55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86" name="Text Box 56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87" name="Text Box 56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588" name="Text Box 56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89" name="Text Box 56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0" name="Text Box 56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1" name="Text Box 56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2" name="Text Box 56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3" name="Text Box 56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4" name="Text Box 56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5" name="Text Box 57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6" name="Text Box 57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7" name="Text Box 57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8" name="Text Box 57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599" name="Text Box 57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00" name="Text Box 57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01" name="Text Box 112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02" name="Text Box 112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03" name="Text Box 112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04" name="Text Box 112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05" name="Text Box 112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06" name="Text Box 112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07" name="Text Box 112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08" name="Text Box 112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09" name="Text Box 112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10" name="Text Box 113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11" name="Text Box 113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12" name="Text Box 113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13" name="Text Box 113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14" name="Text Box 113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15" name="Text Box 1135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16" name="Text Box 1136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17" name="Text Box 113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18" name="Text Box 113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19" name="Text Box 1139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20" name="Text Box 1140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21" name="Text Box 1141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22" name="Text Box 1142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23" name="Text Box 1143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166</xdr:row>
      <xdr:rowOff>0</xdr:rowOff>
    </xdr:from>
    <xdr:ext cx="104775" cy="219075"/>
    <xdr:sp fLocksText="0">
      <xdr:nvSpPr>
        <xdr:cNvPr id="3624" name="Text Box 1144"/>
        <xdr:cNvSpPr txBox="1">
          <a:spLocks noChangeArrowheads="1"/>
        </xdr:cNvSpPr>
      </xdr:nvSpPr>
      <xdr:spPr>
        <a:xfrm>
          <a:off x="6191250" y="31432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25" name="Text Box 114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26" name="Text Box 114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27" name="Text Box 114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28" name="Text Box 114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29" name="Text Box 114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0" name="Text Box 115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1" name="Text Box 115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2" name="Text Box 115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3" name="Text Box 115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4" name="Text Box 115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5" name="Text Box 115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6" name="Text Box 115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7" name="Text Box 3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8" name="Text Box 55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39" name="Text Box 55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0" name="Text Box 55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1" name="Text Box 557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2" name="Text Box 558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3" name="Text Box 55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4" name="Text Box 56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5" name="Text Box 56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6" name="Text Box 56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7" name="Text Box 112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8" name="Text Box 112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49" name="Text Box 112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0" name="Text Box 112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1" name="Text Box 112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2" name="Text Box 113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3" name="Text Box 113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4" name="Text Box 113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5" name="Text Box 113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6" name="Text Box 113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7" name="Text Box 1135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8" name="Text Box 1136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59" name="Text Box 1139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60" name="Text Box 1140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61" name="Text Box 1141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62" name="Text Box 1142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63" name="Text Box 1143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04775" cy="219075"/>
    <xdr:sp fLocksText="0">
      <xdr:nvSpPr>
        <xdr:cNvPr id="3664" name="Text Box 1144"/>
        <xdr:cNvSpPr txBox="1">
          <a:spLocks noChangeArrowheads="1"/>
        </xdr:cNvSpPr>
      </xdr:nvSpPr>
      <xdr:spPr>
        <a:xfrm>
          <a:off x="6191250" y="31623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178</xdr:row>
      <xdr:rowOff>0</xdr:rowOff>
    </xdr:from>
    <xdr:ext cx="104775" cy="219075"/>
    <xdr:sp fLocksText="0">
      <xdr:nvSpPr>
        <xdr:cNvPr id="3665" name="Text Box 63"/>
        <xdr:cNvSpPr txBox="1">
          <a:spLocks noChangeArrowheads="1"/>
        </xdr:cNvSpPr>
      </xdr:nvSpPr>
      <xdr:spPr>
        <a:xfrm>
          <a:off x="6191250" y="33718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3666" name="Text Box 64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3667" name="Text Box 65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3668" name="Text Box 66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3669" name="Text Box 67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3670" name="Text Box 93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179</xdr:row>
      <xdr:rowOff>0</xdr:rowOff>
    </xdr:from>
    <xdr:ext cx="104775" cy="219075"/>
    <xdr:sp fLocksText="0">
      <xdr:nvSpPr>
        <xdr:cNvPr id="3671" name="Text Box 63"/>
        <xdr:cNvSpPr txBox="1">
          <a:spLocks noChangeArrowheads="1"/>
        </xdr:cNvSpPr>
      </xdr:nvSpPr>
      <xdr:spPr>
        <a:xfrm>
          <a:off x="6191250" y="33909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180</xdr:row>
      <xdr:rowOff>0</xdr:rowOff>
    </xdr:from>
    <xdr:ext cx="104775" cy="219075"/>
    <xdr:sp fLocksText="0">
      <xdr:nvSpPr>
        <xdr:cNvPr id="3672" name="Text Box 64"/>
        <xdr:cNvSpPr txBox="1">
          <a:spLocks noChangeArrowheads="1"/>
        </xdr:cNvSpPr>
      </xdr:nvSpPr>
      <xdr:spPr>
        <a:xfrm>
          <a:off x="6191250" y="3409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180</xdr:row>
      <xdr:rowOff>0</xdr:rowOff>
    </xdr:from>
    <xdr:ext cx="104775" cy="219075"/>
    <xdr:sp fLocksText="0">
      <xdr:nvSpPr>
        <xdr:cNvPr id="3673" name="Text Box 65"/>
        <xdr:cNvSpPr txBox="1">
          <a:spLocks noChangeArrowheads="1"/>
        </xdr:cNvSpPr>
      </xdr:nvSpPr>
      <xdr:spPr>
        <a:xfrm>
          <a:off x="6191250" y="3409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180</xdr:row>
      <xdr:rowOff>0</xdr:rowOff>
    </xdr:from>
    <xdr:ext cx="104775" cy="219075"/>
    <xdr:sp fLocksText="0">
      <xdr:nvSpPr>
        <xdr:cNvPr id="3674" name="Text Box 66"/>
        <xdr:cNvSpPr txBox="1">
          <a:spLocks noChangeArrowheads="1"/>
        </xdr:cNvSpPr>
      </xdr:nvSpPr>
      <xdr:spPr>
        <a:xfrm>
          <a:off x="6191250" y="3409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180</xdr:row>
      <xdr:rowOff>0</xdr:rowOff>
    </xdr:from>
    <xdr:ext cx="104775" cy="219075"/>
    <xdr:sp fLocksText="0">
      <xdr:nvSpPr>
        <xdr:cNvPr id="3675" name="Text Box 67"/>
        <xdr:cNvSpPr txBox="1">
          <a:spLocks noChangeArrowheads="1"/>
        </xdr:cNvSpPr>
      </xdr:nvSpPr>
      <xdr:spPr>
        <a:xfrm>
          <a:off x="6191250" y="3409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180</xdr:row>
      <xdr:rowOff>0</xdr:rowOff>
    </xdr:from>
    <xdr:ext cx="104775" cy="219075"/>
    <xdr:sp fLocksText="0">
      <xdr:nvSpPr>
        <xdr:cNvPr id="3676" name="Text Box 93"/>
        <xdr:cNvSpPr txBox="1">
          <a:spLocks noChangeArrowheads="1"/>
        </xdr:cNvSpPr>
      </xdr:nvSpPr>
      <xdr:spPr>
        <a:xfrm>
          <a:off x="6191250" y="3409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180</xdr:row>
      <xdr:rowOff>0</xdr:rowOff>
    </xdr:from>
    <xdr:ext cx="104775" cy="219075"/>
    <xdr:sp fLocksText="0">
      <xdr:nvSpPr>
        <xdr:cNvPr id="3677" name="Text Box 63"/>
        <xdr:cNvSpPr txBox="1">
          <a:spLocks noChangeArrowheads="1"/>
        </xdr:cNvSpPr>
      </xdr:nvSpPr>
      <xdr:spPr>
        <a:xfrm>
          <a:off x="6191250" y="3409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181</xdr:row>
      <xdr:rowOff>0</xdr:rowOff>
    </xdr:from>
    <xdr:ext cx="104775" cy="219075"/>
    <xdr:sp fLocksText="0">
      <xdr:nvSpPr>
        <xdr:cNvPr id="3678" name="Text Box 64"/>
        <xdr:cNvSpPr txBox="1">
          <a:spLocks noChangeArrowheads="1"/>
        </xdr:cNvSpPr>
      </xdr:nvSpPr>
      <xdr:spPr>
        <a:xfrm>
          <a:off x="6191250" y="3429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181</xdr:row>
      <xdr:rowOff>0</xdr:rowOff>
    </xdr:from>
    <xdr:ext cx="104775" cy="219075"/>
    <xdr:sp fLocksText="0">
      <xdr:nvSpPr>
        <xdr:cNvPr id="3679" name="Text Box 65"/>
        <xdr:cNvSpPr txBox="1">
          <a:spLocks noChangeArrowheads="1"/>
        </xdr:cNvSpPr>
      </xdr:nvSpPr>
      <xdr:spPr>
        <a:xfrm>
          <a:off x="6191250" y="3429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181</xdr:row>
      <xdr:rowOff>0</xdr:rowOff>
    </xdr:from>
    <xdr:ext cx="104775" cy="219075"/>
    <xdr:sp fLocksText="0">
      <xdr:nvSpPr>
        <xdr:cNvPr id="3680" name="Text Box 66"/>
        <xdr:cNvSpPr txBox="1">
          <a:spLocks noChangeArrowheads="1"/>
        </xdr:cNvSpPr>
      </xdr:nvSpPr>
      <xdr:spPr>
        <a:xfrm>
          <a:off x="6191250" y="3429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181</xdr:row>
      <xdr:rowOff>0</xdr:rowOff>
    </xdr:from>
    <xdr:ext cx="104775" cy="219075"/>
    <xdr:sp fLocksText="0">
      <xdr:nvSpPr>
        <xdr:cNvPr id="3681" name="Text Box 67"/>
        <xdr:cNvSpPr txBox="1">
          <a:spLocks noChangeArrowheads="1"/>
        </xdr:cNvSpPr>
      </xdr:nvSpPr>
      <xdr:spPr>
        <a:xfrm>
          <a:off x="6191250" y="3429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181</xdr:row>
      <xdr:rowOff>0</xdr:rowOff>
    </xdr:from>
    <xdr:ext cx="104775" cy="219075"/>
    <xdr:sp fLocksText="0">
      <xdr:nvSpPr>
        <xdr:cNvPr id="3682" name="Text Box 93"/>
        <xdr:cNvSpPr txBox="1">
          <a:spLocks noChangeArrowheads="1"/>
        </xdr:cNvSpPr>
      </xdr:nvSpPr>
      <xdr:spPr>
        <a:xfrm>
          <a:off x="6191250" y="3429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181</xdr:row>
      <xdr:rowOff>0</xdr:rowOff>
    </xdr:from>
    <xdr:ext cx="104775" cy="219075"/>
    <xdr:sp fLocksText="0">
      <xdr:nvSpPr>
        <xdr:cNvPr id="3683" name="Text Box 63"/>
        <xdr:cNvSpPr txBox="1">
          <a:spLocks noChangeArrowheads="1"/>
        </xdr:cNvSpPr>
      </xdr:nvSpPr>
      <xdr:spPr>
        <a:xfrm>
          <a:off x="6191250" y="3429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182</xdr:row>
      <xdr:rowOff>0</xdr:rowOff>
    </xdr:from>
    <xdr:ext cx="104775" cy="219075"/>
    <xdr:sp fLocksText="0">
      <xdr:nvSpPr>
        <xdr:cNvPr id="3684" name="Text Box 64"/>
        <xdr:cNvSpPr txBox="1">
          <a:spLocks noChangeArrowheads="1"/>
        </xdr:cNvSpPr>
      </xdr:nvSpPr>
      <xdr:spPr>
        <a:xfrm>
          <a:off x="6191250" y="34594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182</xdr:row>
      <xdr:rowOff>0</xdr:rowOff>
    </xdr:from>
    <xdr:ext cx="104775" cy="219075"/>
    <xdr:sp fLocksText="0">
      <xdr:nvSpPr>
        <xdr:cNvPr id="3685" name="Text Box 65"/>
        <xdr:cNvSpPr txBox="1">
          <a:spLocks noChangeArrowheads="1"/>
        </xdr:cNvSpPr>
      </xdr:nvSpPr>
      <xdr:spPr>
        <a:xfrm>
          <a:off x="6191250" y="34594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182</xdr:row>
      <xdr:rowOff>0</xdr:rowOff>
    </xdr:from>
    <xdr:ext cx="104775" cy="219075"/>
    <xdr:sp fLocksText="0">
      <xdr:nvSpPr>
        <xdr:cNvPr id="3686" name="Text Box 66"/>
        <xdr:cNvSpPr txBox="1">
          <a:spLocks noChangeArrowheads="1"/>
        </xdr:cNvSpPr>
      </xdr:nvSpPr>
      <xdr:spPr>
        <a:xfrm>
          <a:off x="6191250" y="34594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182</xdr:row>
      <xdr:rowOff>0</xdr:rowOff>
    </xdr:from>
    <xdr:ext cx="104775" cy="219075"/>
    <xdr:sp fLocksText="0">
      <xdr:nvSpPr>
        <xdr:cNvPr id="3687" name="Text Box 67"/>
        <xdr:cNvSpPr txBox="1">
          <a:spLocks noChangeArrowheads="1"/>
        </xdr:cNvSpPr>
      </xdr:nvSpPr>
      <xdr:spPr>
        <a:xfrm>
          <a:off x="6191250" y="34594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182</xdr:row>
      <xdr:rowOff>0</xdr:rowOff>
    </xdr:from>
    <xdr:ext cx="104775" cy="219075"/>
    <xdr:sp fLocksText="0">
      <xdr:nvSpPr>
        <xdr:cNvPr id="3688" name="Text Box 93"/>
        <xdr:cNvSpPr txBox="1">
          <a:spLocks noChangeArrowheads="1"/>
        </xdr:cNvSpPr>
      </xdr:nvSpPr>
      <xdr:spPr>
        <a:xfrm>
          <a:off x="6191250" y="34594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182</xdr:row>
      <xdr:rowOff>0</xdr:rowOff>
    </xdr:from>
    <xdr:ext cx="104775" cy="219075"/>
    <xdr:sp fLocksText="0">
      <xdr:nvSpPr>
        <xdr:cNvPr id="3689" name="Text Box 63"/>
        <xdr:cNvSpPr txBox="1">
          <a:spLocks noChangeArrowheads="1"/>
        </xdr:cNvSpPr>
      </xdr:nvSpPr>
      <xdr:spPr>
        <a:xfrm>
          <a:off x="6191250" y="34594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104775" cy="219075"/>
    <xdr:sp fLocksText="0">
      <xdr:nvSpPr>
        <xdr:cNvPr id="3690" name="Text Box 64"/>
        <xdr:cNvSpPr txBox="1">
          <a:spLocks noChangeArrowheads="1"/>
        </xdr:cNvSpPr>
      </xdr:nvSpPr>
      <xdr:spPr>
        <a:xfrm>
          <a:off x="6191250" y="34899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104775" cy="219075"/>
    <xdr:sp fLocksText="0">
      <xdr:nvSpPr>
        <xdr:cNvPr id="3691" name="Text Box 65"/>
        <xdr:cNvSpPr txBox="1">
          <a:spLocks noChangeArrowheads="1"/>
        </xdr:cNvSpPr>
      </xdr:nvSpPr>
      <xdr:spPr>
        <a:xfrm>
          <a:off x="6191250" y="34899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104775" cy="219075"/>
    <xdr:sp fLocksText="0">
      <xdr:nvSpPr>
        <xdr:cNvPr id="3692" name="Text Box 66"/>
        <xdr:cNvSpPr txBox="1">
          <a:spLocks noChangeArrowheads="1"/>
        </xdr:cNvSpPr>
      </xdr:nvSpPr>
      <xdr:spPr>
        <a:xfrm>
          <a:off x="6191250" y="34899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104775" cy="219075"/>
    <xdr:sp fLocksText="0">
      <xdr:nvSpPr>
        <xdr:cNvPr id="3693" name="Text Box 67"/>
        <xdr:cNvSpPr txBox="1">
          <a:spLocks noChangeArrowheads="1"/>
        </xdr:cNvSpPr>
      </xdr:nvSpPr>
      <xdr:spPr>
        <a:xfrm>
          <a:off x="6191250" y="34899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104775" cy="219075"/>
    <xdr:sp fLocksText="0">
      <xdr:nvSpPr>
        <xdr:cNvPr id="3694" name="Text Box 93"/>
        <xdr:cNvSpPr txBox="1">
          <a:spLocks noChangeArrowheads="1"/>
        </xdr:cNvSpPr>
      </xdr:nvSpPr>
      <xdr:spPr>
        <a:xfrm>
          <a:off x="6191250" y="34899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104775" cy="219075"/>
    <xdr:sp fLocksText="0">
      <xdr:nvSpPr>
        <xdr:cNvPr id="3695" name="Text Box 63"/>
        <xdr:cNvSpPr txBox="1">
          <a:spLocks noChangeArrowheads="1"/>
        </xdr:cNvSpPr>
      </xdr:nvSpPr>
      <xdr:spPr>
        <a:xfrm>
          <a:off x="6191250" y="34899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104775" cy="219075"/>
    <xdr:sp fLocksText="0">
      <xdr:nvSpPr>
        <xdr:cNvPr id="3696" name="Text Box 64"/>
        <xdr:cNvSpPr txBox="1">
          <a:spLocks noChangeArrowheads="1"/>
        </xdr:cNvSpPr>
      </xdr:nvSpPr>
      <xdr:spPr>
        <a:xfrm>
          <a:off x="6191250" y="35204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104775" cy="219075"/>
    <xdr:sp fLocksText="0">
      <xdr:nvSpPr>
        <xdr:cNvPr id="3697" name="Text Box 65"/>
        <xdr:cNvSpPr txBox="1">
          <a:spLocks noChangeArrowheads="1"/>
        </xdr:cNvSpPr>
      </xdr:nvSpPr>
      <xdr:spPr>
        <a:xfrm>
          <a:off x="6191250" y="35204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104775" cy="219075"/>
    <xdr:sp fLocksText="0">
      <xdr:nvSpPr>
        <xdr:cNvPr id="3698" name="Text Box 66"/>
        <xdr:cNvSpPr txBox="1">
          <a:spLocks noChangeArrowheads="1"/>
        </xdr:cNvSpPr>
      </xdr:nvSpPr>
      <xdr:spPr>
        <a:xfrm>
          <a:off x="6191250" y="35204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104775" cy="219075"/>
    <xdr:sp fLocksText="0">
      <xdr:nvSpPr>
        <xdr:cNvPr id="3699" name="Text Box 67"/>
        <xdr:cNvSpPr txBox="1">
          <a:spLocks noChangeArrowheads="1"/>
        </xdr:cNvSpPr>
      </xdr:nvSpPr>
      <xdr:spPr>
        <a:xfrm>
          <a:off x="6191250" y="35204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104775" cy="219075"/>
    <xdr:sp fLocksText="0">
      <xdr:nvSpPr>
        <xdr:cNvPr id="3700" name="Text Box 93"/>
        <xdr:cNvSpPr txBox="1">
          <a:spLocks noChangeArrowheads="1"/>
        </xdr:cNvSpPr>
      </xdr:nvSpPr>
      <xdr:spPr>
        <a:xfrm>
          <a:off x="6191250" y="35204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184</xdr:row>
      <xdr:rowOff>0</xdr:rowOff>
    </xdr:from>
    <xdr:ext cx="104775" cy="219075"/>
    <xdr:sp fLocksText="0">
      <xdr:nvSpPr>
        <xdr:cNvPr id="3701" name="Text Box 63"/>
        <xdr:cNvSpPr txBox="1">
          <a:spLocks noChangeArrowheads="1"/>
        </xdr:cNvSpPr>
      </xdr:nvSpPr>
      <xdr:spPr>
        <a:xfrm>
          <a:off x="6191250" y="35204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104775" cy="219075"/>
    <xdr:sp fLocksText="0">
      <xdr:nvSpPr>
        <xdr:cNvPr id="3702" name="Text Box 64"/>
        <xdr:cNvSpPr txBox="1">
          <a:spLocks noChangeArrowheads="1"/>
        </xdr:cNvSpPr>
      </xdr:nvSpPr>
      <xdr:spPr>
        <a:xfrm>
          <a:off x="6191250" y="3550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104775" cy="219075"/>
    <xdr:sp fLocksText="0">
      <xdr:nvSpPr>
        <xdr:cNvPr id="3703" name="Text Box 65"/>
        <xdr:cNvSpPr txBox="1">
          <a:spLocks noChangeArrowheads="1"/>
        </xdr:cNvSpPr>
      </xdr:nvSpPr>
      <xdr:spPr>
        <a:xfrm>
          <a:off x="6191250" y="3550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104775" cy="219075"/>
    <xdr:sp fLocksText="0">
      <xdr:nvSpPr>
        <xdr:cNvPr id="3704" name="Text Box 66"/>
        <xdr:cNvSpPr txBox="1">
          <a:spLocks noChangeArrowheads="1"/>
        </xdr:cNvSpPr>
      </xdr:nvSpPr>
      <xdr:spPr>
        <a:xfrm>
          <a:off x="6191250" y="3550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104775" cy="219075"/>
    <xdr:sp fLocksText="0">
      <xdr:nvSpPr>
        <xdr:cNvPr id="3705" name="Text Box 67"/>
        <xdr:cNvSpPr txBox="1">
          <a:spLocks noChangeArrowheads="1"/>
        </xdr:cNvSpPr>
      </xdr:nvSpPr>
      <xdr:spPr>
        <a:xfrm>
          <a:off x="6191250" y="3550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104775" cy="219075"/>
    <xdr:sp fLocksText="0">
      <xdr:nvSpPr>
        <xdr:cNvPr id="3706" name="Text Box 93"/>
        <xdr:cNvSpPr txBox="1">
          <a:spLocks noChangeArrowheads="1"/>
        </xdr:cNvSpPr>
      </xdr:nvSpPr>
      <xdr:spPr>
        <a:xfrm>
          <a:off x="6191250" y="3550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185</xdr:row>
      <xdr:rowOff>0</xdr:rowOff>
    </xdr:from>
    <xdr:ext cx="104775" cy="219075"/>
    <xdr:sp fLocksText="0">
      <xdr:nvSpPr>
        <xdr:cNvPr id="3707" name="Text Box 63"/>
        <xdr:cNvSpPr txBox="1">
          <a:spLocks noChangeArrowheads="1"/>
        </xdr:cNvSpPr>
      </xdr:nvSpPr>
      <xdr:spPr>
        <a:xfrm>
          <a:off x="6191250" y="35509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104775" cy="219075"/>
    <xdr:sp fLocksText="0">
      <xdr:nvSpPr>
        <xdr:cNvPr id="3708" name="Text Box 64"/>
        <xdr:cNvSpPr txBox="1">
          <a:spLocks noChangeArrowheads="1"/>
        </xdr:cNvSpPr>
      </xdr:nvSpPr>
      <xdr:spPr>
        <a:xfrm>
          <a:off x="6191250" y="3581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104775" cy="219075"/>
    <xdr:sp fLocksText="0">
      <xdr:nvSpPr>
        <xdr:cNvPr id="3709" name="Text Box 65"/>
        <xdr:cNvSpPr txBox="1">
          <a:spLocks noChangeArrowheads="1"/>
        </xdr:cNvSpPr>
      </xdr:nvSpPr>
      <xdr:spPr>
        <a:xfrm>
          <a:off x="6191250" y="3581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104775" cy="219075"/>
    <xdr:sp fLocksText="0">
      <xdr:nvSpPr>
        <xdr:cNvPr id="3710" name="Text Box 66"/>
        <xdr:cNvSpPr txBox="1">
          <a:spLocks noChangeArrowheads="1"/>
        </xdr:cNvSpPr>
      </xdr:nvSpPr>
      <xdr:spPr>
        <a:xfrm>
          <a:off x="6191250" y="3581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104775" cy="219075"/>
    <xdr:sp fLocksText="0">
      <xdr:nvSpPr>
        <xdr:cNvPr id="3711" name="Text Box 67"/>
        <xdr:cNvSpPr txBox="1">
          <a:spLocks noChangeArrowheads="1"/>
        </xdr:cNvSpPr>
      </xdr:nvSpPr>
      <xdr:spPr>
        <a:xfrm>
          <a:off x="6191250" y="3581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104775" cy="219075"/>
    <xdr:sp fLocksText="0">
      <xdr:nvSpPr>
        <xdr:cNvPr id="3712" name="Text Box 93"/>
        <xdr:cNvSpPr txBox="1">
          <a:spLocks noChangeArrowheads="1"/>
        </xdr:cNvSpPr>
      </xdr:nvSpPr>
      <xdr:spPr>
        <a:xfrm>
          <a:off x="6191250" y="3581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186</xdr:row>
      <xdr:rowOff>0</xdr:rowOff>
    </xdr:from>
    <xdr:ext cx="104775" cy="219075"/>
    <xdr:sp fLocksText="0">
      <xdr:nvSpPr>
        <xdr:cNvPr id="3713" name="Text Box 63"/>
        <xdr:cNvSpPr txBox="1">
          <a:spLocks noChangeArrowheads="1"/>
        </xdr:cNvSpPr>
      </xdr:nvSpPr>
      <xdr:spPr>
        <a:xfrm>
          <a:off x="6191250" y="35814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104775" cy="219075"/>
    <xdr:sp fLocksText="0">
      <xdr:nvSpPr>
        <xdr:cNvPr id="3714" name="Text Box 64"/>
        <xdr:cNvSpPr txBox="1">
          <a:spLocks noChangeArrowheads="1"/>
        </xdr:cNvSpPr>
      </xdr:nvSpPr>
      <xdr:spPr>
        <a:xfrm>
          <a:off x="6191250" y="36118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104775" cy="219075"/>
    <xdr:sp fLocksText="0">
      <xdr:nvSpPr>
        <xdr:cNvPr id="3715" name="Text Box 65"/>
        <xdr:cNvSpPr txBox="1">
          <a:spLocks noChangeArrowheads="1"/>
        </xdr:cNvSpPr>
      </xdr:nvSpPr>
      <xdr:spPr>
        <a:xfrm>
          <a:off x="6191250" y="36118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104775" cy="219075"/>
    <xdr:sp fLocksText="0">
      <xdr:nvSpPr>
        <xdr:cNvPr id="3716" name="Text Box 66"/>
        <xdr:cNvSpPr txBox="1">
          <a:spLocks noChangeArrowheads="1"/>
        </xdr:cNvSpPr>
      </xdr:nvSpPr>
      <xdr:spPr>
        <a:xfrm>
          <a:off x="6191250" y="36118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104775" cy="219075"/>
    <xdr:sp fLocksText="0">
      <xdr:nvSpPr>
        <xdr:cNvPr id="3717" name="Text Box 67"/>
        <xdr:cNvSpPr txBox="1">
          <a:spLocks noChangeArrowheads="1"/>
        </xdr:cNvSpPr>
      </xdr:nvSpPr>
      <xdr:spPr>
        <a:xfrm>
          <a:off x="6191250" y="36118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104775" cy="219075"/>
    <xdr:sp fLocksText="0">
      <xdr:nvSpPr>
        <xdr:cNvPr id="3718" name="Text Box 93"/>
        <xdr:cNvSpPr txBox="1">
          <a:spLocks noChangeArrowheads="1"/>
        </xdr:cNvSpPr>
      </xdr:nvSpPr>
      <xdr:spPr>
        <a:xfrm>
          <a:off x="6191250" y="36118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187</xdr:row>
      <xdr:rowOff>0</xdr:rowOff>
    </xdr:from>
    <xdr:ext cx="104775" cy="219075"/>
    <xdr:sp fLocksText="0">
      <xdr:nvSpPr>
        <xdr:cNvPr id="3719" name="Text Box 63"/>
        <xdr:cNvSpPr txBox="1">
          <a:spLocks noChangeArrowheads="1"/>
        </xdr:cNvSpPr>
      </xdr:nvSpPr>
      <xdr:spPr>
        <a:xfrm>
          <a:off x="6191250" y="36118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188</xdr:row>
      <xdr:rowOff>0</xdr:rowOff>
    </xdr:from>
    <xdr:ext cx="104775" cy="219075"/>
    <xdr:sp fLocksText="0">
      <xdr:nvSpPr>
        <xdr:cNvPr id="3720" name="Text Box 64"/>
        <xdr:cNvSpPr txBox="1">
          <a:spLocks noChangeArrowheads="1"/>
        </xdr:cNvSpPr>
      </xdr:nvSpPr>
      <xdr:spPr>
        <a:xfrm>
          <a:off x="6191250" y="36423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188</xdr:row>
      <xdr:rowOff>0</xdr:rowOff>
    </xdr:from>
    <xdr:ext cx="104775" cy="219075"/>
    <xdr:sp fLocksText="0">
      <xdr:nvSpPr>
        <xdr:cNvPr id="3721" name="Text Box 65"/>
        <xdr:cNvSpPr txBox="1">
          <a:spLocks noChangeArrowheads="1"/>
        </xdr:cNvSpPr>
      </xdr:nvSpPr>
      <xdr:spPr>
        <a:xfrm>
          <a:off x="6191250" y="36423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188</xdr:row>
      <xdr:rowOff>0</xdr:rowOff>
    </xdr:from>
    <xdr:ext cx="104775" cy="219075"/>
    <xdr:sp fLocksText="0">
      <xdr:nvSpPr>
        <xdr:cNvPr id="3722" name="Text Box 66"/>
        <xdr:cNvSpPr txBox="1">
          <a:spLocks noChangeArrowheads="1"/>
        </xdr:cNvSpPr>
      </xdr:nvSpPr>
      <xdr:spPr>
        <a:xfrm>
          <a:off x="6191250" y="36423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188</xdr:row>
      <xdr:rowOff>0</xdr:rowOff>
    </xdr:from>
    <xdr:ext cx="104775" cy="219075"/>
    <xdr:sp fLocksText="0">
      <xdr:nvSpPr>
        <xdr:cNvPr id="3723" name="Text Box 67"/>
        <xdr:cNvSpPr txBox="1">
          <a:spLocks noChangeArrowheads="1"/>
        </xdr:cNvSpPr>
      </xdr:nvSpPr>
      <xdr:spPr>
        <a:xfrm>
          <a:off x="6191250" y="36423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188</xdr:row>
      <xdr:rowOff>0</xdr:rowOff>
    </xdr:from>
    <xdr:ext cx="104775" cy="219075"/>
    <xdr:sp fLocksText="0">
      <xdr:nvSpPr>
        <xdr:cNvPr id="3724" name="Text Box 93"/>
        <xdr:cNvSpPr txBox="1">
          <a:spLocks noChangeArrowheads="1"/>
        </xdr:cNvSpPr>
      </xdr:nvSpPr>
      <xdr:spPr>
        <a:xfrm>
          <a:off x="6191250" y="36423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188</xdr:row>
      <xdr:rowOff>0</xdr:rowOff>
    </xdr:from>
    <xdr:ext cx="104775" cy="219075"/>
    <xdr:sp fLocksText="0">
      <xdr:nvSpPr>
        <xdr:cNvPr id="3725" name="Text Box 63"/>
        <xdr:cNvSpPr txBox="1">
          <a:spLocks noChangeArrowheads="1"/>
        </xdr:cNvSpPr>
      </xdr:nvSpPr>
      <xdr:spPr>
        <a:xfrm>
          <a:off x="6191250" y="36423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104775" cy="219075"/>
    <xdr:sp fLocksText="0">
      <xdr:nvSpPr>
        <xdr:cNvPr id="3726" name="Text Box 64"/>
        <xdr:cNvSpPr txBox="1">
          <a:spLocks noChangeArrowheads="1"/>
        </xdr:cNvSpPr>
      </xdr:nvSpPr>
      <xdr:spPr>
        <a:xfrm>
          <a:off x="6191250" y="36728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104775" cy="219075"/>
    <xdr:sp fLocksText="0">
      <xdr:nvSpPr>
        <xdr:cNvPr id="3727" name="Text Box 65"/>
        <xdr:cNvSpPr txBox="1">
          <a:spLocks noChangeArrowheads="1"/>
        </xdr:cNvSpPr>
      </xdr:nvSpPr>
      <xdr:spPr>
        <a:xfrm>
          <a:off x="6191250" y="36728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104775" cy="219075"/>
    <xdr:sp fLocksText="0">
      <xdr:nvSpPr>
        <xdr:cNvPr id="3728" name="Text Box 66"/>
        <xdr:cNvSpPr txBox="1">
          <a:spLocks noChangeArrowheads="1"/>
        </xdr:cNvSpPr>
      </xdr:nvSpPr>
      <xdr:spPr>
        <a:xfrm>
          <a:off x="6191250" y="36728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104775" cy="219075"/>
    <xdr:sp fLocksText="0">
      <xdr:nvSpPr>
        <xdr:cNvPr id="3729" name="Text Box 67"/>
        <xdr:cNvSpPr txBox="1">
          <a:spLocks noChangeArrowheads="1"/>
        </xdr:cNvSpPr>
      </xdr:nvSpPr>
      <xdr:spPr>
        <a:xfrm>
          <a:off x="6191250" y="36728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104775" cy="219075"/>
    <xdr:sp fLocksText="0">
      <xdr:nvSpPr>
        <xdr:cNvPr id="3730" name="Text Box 93"/>
        <xdr:cNvSpPr txBox="1">
          <a:spLocks noChangeArrowheads="1"/>
        </xdr:cNvSpPr>
      </xdr:nvSpPr>
      <xdr:spPr>
        <a:xfrm>
          <a:off x="6191250" y="36728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189</xdr:row>
      <xdr:rowOff>0</xdr:rowOff>
    </xdr:from>
    <xdr:ext cx="104775" cy="219075"/>
    <xdr:sp fLocksText="0">
      <xdr:nvSpPr>
        <xdr:cNvPr id="3731" name="Text Box 63"/>
        <xdr:cNvSpPr txBox="1">
          <a:spLocks noChangeArrowheads="1"/>
        </xdr:cNvSpPr>
      </xdr:nvSpPr>
      <xdr:spPr>
        <a:xfrm>
          <a:off x="6191250" y="36728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3732" name="Text Box 64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3733" name="Text Box 65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3734" name="Text Box 66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3735" name="Text Box 67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3736" name="Text Box 93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190</xdr:row>
      <xdr:rowOff>0</xdr:rowOff>
    </xdr:from>
    <xdr:ext cx="104775" cy="219075"/>
    <xdr:sp fLocksText="0">
      <xdr:nvSpPr>
        <xdr:cNvPr id="3737" name="Text Box 63"/>
        <xdr:cNvSpPr txBox="1">
          <a:spLocks noChangeArrowheads="1"/>
        </xdr:cNvSpPr>
      </xdr:nvSpPr>
      <xdr:spPr>
        <a:xfrm>
          <a:off x="6191250" y="37033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3738" name="Text Box 64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3739" name="Text Box 65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3740" name="Text Box 66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3741" name="Text Box 67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3742" name="Text Box 93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191</xdr:row>
      <xdr:rowOff>0</xdr:rowOff>
    </xdr:from>
    <xdr:ext cx="104775" cy="219075"/>
    <xdr:sp fLocksText="0">
      <xdr:nvSpPr>
        <xdr:cNvPr id="3743" name="Text Box 63"/>
        <xdr:cNvSpPr txBox="1">
          <a:spLocks noChangeArrowheads="1"/>
        </xdr:cNvSpPr>
      </xdr:nvSpPr>
      <xdr:spPr>
        <a:xfrm>
          <a:off x="6191250" y="37338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3744" name="Text Box 64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3745" name="Text Box 65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3746" name="Text Box 66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3747" name="Text Box 67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3748" name="Text Box 93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193</xdr:row>
      <xdr:rowOff>0</xdr:rowOff>
    </xdr:from>
    <xdr:ext cx="104775" cy="219075"/>
    <xdr:sp fLocksText="0">
      <xdr:nvSpPr>
        <xdr:cNvPr id="3749" name="Text Box 63"/>
        <xdr:cNvSpPr txBox="1">
          <a:spLocks noChangeArrowheads="1"/>
        </xdr:cNvSpPr>
      </xdr:nvSpPr>
      <xdr:spPr>
        <a:xfrm>
          <a:off x="6191250" y="37947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3750" name="Text Box 64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3751" name="Text Box 65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3752" name="Text Box 66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3753" name="Text Box 67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194</xdr:row>
      <xdr:rowOff>0</xdr:rowOff>
    </xdr:from>
    <xdr:ext cx="104775" cy="219075"/>
    <xdr:sp fLocksText="0">
      <xdr:nvSpPr>
        <xdr:cNvPr id="3754" name="Text Box 93"/>
        <xdr:cNvSpPr txBox="1">
          <a:spLocks noChangeArrowheads="1"/>
        </xdr:cNvSpPr>
      </xdr:nvSpPr>
      <xdr:spPr>
        <a:xfrm>
          <a:off x="6191250" y="3825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55" name="Text Box 88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56" name="Text Box 253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57" name="Text Box 254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58" name="Text Box 255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59" name="Text Box 256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60" name="Text Box 64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61" name="Text Box 65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62" name="Text Box 66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63" name="Text Box 67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64" name="Text Box 93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192</xdr:row>
      <xdr:rowOff>0</xdr:rowOff>
    </xdr:from>
    <xdr:ext cx="104775" cy="219075"/>
    <xdr:sp fLocksText="0">
      <xdr:nvSpPr>
        <xdr:cNvPr id="3765" name="Text Box 63"/>
        <xdr:cNvSpPr txBox="1">
          <a:spLocks noChangeArrowheads="1"/>
        </xdr:cNvSpPr>
      </xdr:nvSpPr>
      <xdr:spPr>
        <a:xfrm>
          <a:off x="6191250" y="376428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1.migcom.com/Hilary\2003-2004%20Budget\Property%20&amp;%20Casualty%20Rates-Revi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1.migcom.com/Documents%20and%20Settings\kunecm\Local%20Settings\Temporary%20Internet%20Files\OLKA9\Transportation%20Capital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 Forecast"/>
      <sheetName val="2003 Budget"/>
      <sheetName val="2003 Allocation"/>
      <sheetName val="2004 Budget"/>
      <sheetName val="2004 Allocation"/>
      <sheetName val="Summary-Unformat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-2006 Approved Capital"/>
      <sheetName val="Projects with New Funding"/>
      <sheetName val="Sales Tax Projects-06-08"/>
      <sheetName val="Funding Summary-May-06"/>
      <sheetName val="Projects with 330 Funding"/>
      <sheetName val="Approp by Proj-06 Spring-New"/>
      <sheetName val="Approp by Proj-06 Spring-Old"/>
      <sheetName val="Old Projects"/>
      <sheetName val="Appropriation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26.8515625" style="0" customWidth="1"/>
    <col min="3" max="3" width="27.00390625" style="0" customWidth="1"/>
  </cols>
  <sheetData>
    <row r="3" ht="15" customHeight="1">
      <c r="B3" s="208" t="s">
        <v>168</v>
      </c>
    </row>
    <row r="4" spans="2:3" ht="15" customHeight="1">
      <c r="B4" s="209" t="s">
        <v>170</v>
      </c>
      <c r="C4" s="209" t="s">
        <v>169</v>
      </c>
    </row>
    <row r="5" spans="2:3" ht="30" customHeight="1">
      <c r="B5" s="238" t="s">
        <v>172</v>
      </c>
      <c r="C5" s="210" t="s">
        <v>171</v>
      </c>
    </row>
    <row r="6" spans="2:3" ht="30" customHeight="1">
      <c r="B6" s="210" t="s">
        <v>174</v>
      </c>
      <c r="C6" s="210" t="s">
        <v>173</v>
      </c>
    </row>
    <row r="7" spans="2:3" ht="30" customHeight="1">
      <c r="B7" s="210" t="s">
        <v>177</v>
      </c>
      <c r="C7" s="210" t="s">
        <v>175</v>
      </c>
    </row>
    <row r="8" spans="2:3" ht="19.5" customHeight="1">
      <c r="B8" s="210" t="s">
        <v>179</v>
      </c>
      <c r="C8" s="210" t="s">
        <v>176</v>
      </c>
    </row>
    <row r="9" spans="2:3" ht="30.75" customHeight="1">
      <c r="B9" s="210" t="s">
        <v>181</v>
      </c>
      <c r="C9" s="210" t="s">
        <v>178</v>
      </c>
    </row>
    <row r="10" spans="2:3" ht="30" customHeight="1">
      <c r="B10" s="210" t="s">
        <v>183</v>
      </c>
      <c r="C10" s="210" t="s">
        <v>180</v>
      </c>
    </row>
    <row r="11" spans="2:3" ht="15" customHeight="1">
      <c r="B11" s="210" t="s">
        <v>184</v>
      </c>
      <c r="C11" s="210" t="s">
        <v>182</v>
      </c>
    </row>
    <row r="12" ht="15" customHeight="1">
      <c r="C12" s="210"/>
    </row>
    <row r="13" spans="2:3" ht="15" customHeight="1">
      <c r="B13" s="210"/>
      <c r="C13" s="210"/>
    </row>
    <row r="14" spans="2:3" ht="15" customHeight="1">
      <c r="B14" s="210"/>
      <c r="C14" s="210"/>
    </row>
    <row r="15" ht="12">
      <c r="B15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12"/>
  <sheetViews>
    <sheetView tabSelected="1" zoomScaleSheetLayoutView="75" workbookViewId="0" topLeftCell="A1">
      <selection activeCell="C2" sqref="C2:C3"/>
    </sheetView>
  </sheetViews>
  <sheetFormatPr defaultColWidth="8.8515625" defaultRowHeight="12.75"/>
  <cols>
    <col min="1" max="1" width="5.421875" style="1" customWidth="1"/>
    <col min="2" max="2" width="27.00390625" style="170" customWidth="1"/>
    <col min="3" max="3" width="26.00390625" style="185" customWidth="1"/>
    <col min="4" max="4" width="4.57421875" style="186" hidden="1" customWidth="1"/>
    <col min="5" max="5" width="5.421875" style="187" customWidth="1"/>
    <col min="6" max="6" width="5.8515625" style="2" hidden="1" customWidth="1"/>
    <col min="7" max="7" width="6.140625" style="2" hidden="1" customWidth="1"/>
    <col min="8" max="8" width="0" style="188" hidden="1" customWidth="1"/>
    <col min="9" max="9" width="16.8515625" style="2" customWidth="1"/>
    <col min="10" max="10" width="12.140625" style="194" customWidth="1"/>
    <col min="11" max="17" width="12.8515625" style="1" customWidth="1"/>
    <col min="18" max="18" width="15.140625" style="1" customWidth="1"/>
    <col min="19" max="19" width="10.8515625" style="2" customWidth="1"/>
    <col min="20" max="20" width="12.8515625" style="190" customWidth="1"/>
    <col min="21" max="21" width="9.8515625" style="191" customWidth="1"/>
    <col min="22" max="22" width="15.140625" style="192" customWidth="1"/>
    <col min="23" max="23" width="8.140625" style="2" hidden="1" customWidth="1"/>
    <col min="24" max="24" width="34.57421875" style="3" customWidth="1"/>
    <col min="25" max="25" width="51.140625" style="1" customWidth="1"/>
    <col min="26" max="16384" width="8.8515625" style="1" customWidth="1"/>
  </cols>
  <sheetData>
    <row r="1" spans="2:73" ht="27" customHeight="1">
      <c r="B1" s="662" t="s">
        <v>401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345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</row>
    <row r="2" spans="1:73" s="4" customFormat="1" ht="27" customHeight="1">
      <c r="A2" s="667" t="s">
        <v>0</v>
      </c>
      <c r="B2" s="669" t="s">
        <v>1</v>
      </c>
      <c r="C2" s="669" t="s">
        <v>2</v>
      </c>
      <c r="D2" s="665" t="s">
        <v>3</v>
      </c>
      <c r="E2" s="666" t="s">
        <v>4</v>
      </c>
      <c r="F2" s="665" t="s">
        <v>5</v>
      </c>
      <c r="G2" s="665" t="s">
        <v>6</v>
      </c>
      <c r="H2" s="197"/>
      <c r="I2" s="665" t="s">
        <v>7</v>
      </c>
      <c r="J2" s="663" t="s">
        <v>8</v>
      </c>
      <c r="K2" s="665" t="s">
        <v>9</v>
      </c>
      <c r="L2" s="665"/>
      <c r="M2" s="665"/>
      <c r="N2" s="665"/>
      <c r="O2" s="665"/>
      <c r="P2" s="665"/>
      <c r="Q2" s="202"/>
      <c r="R2" s="665" t="s">
        <v>10</v>
      </c>
      <c r="S2" s="665" t="s">
        <v>11</v>
      </c>
      <c r="T2" s="663" t="s">
        <v>12</v>
      </c>
      <c r="U2" s="198"/>
      <c r="V2" s="664" t="s">
        <v>13</v>
      </c>
      <c r="W2" s="5"/>
      <c r="X2" s="346"/>
      <c r="Y2" s="347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</row>
    <row r="3" spans="1:73" s="2" customFormat="1" ht="14.25" customHeight="1">
      <c r="A3" s="668"/>
      <c r="B3" s="669"/>
      <c r="C3" s="669"/>
      <c r="D3" s="665"/>
      <c r="E3" s="666"/>
      <c r="F3" s="665"/>
      <c r="G3" s="665"/>
      <c r="H3" s="199" t="s">
        <v>14</v>
      </c>
      <c r="I3" s="665"/>
      <c r="J3" s="663"/>
      <c r="K3" s="200">
        <v>2015</v>
      </c>
      <c r="L3" s="200">
        <v>2016</v>
      </c>
      <c r="M3" s="200">
        <v>2017</v>
      </c>
      <c r="N3" s="200">
        <v>2018</v>
      </c>
      <c r="O3" s="200">
        <v>2019</v>
      </c>
      <c r="P3" s="200">
        <v>2020</v>
      </c>
      <c r="Q3" s="202">
        <v>2021</v>
      </c>
      <c r="R3" s="665"/>
      <c r="S3" s="665"/>
      <c r="T3" s="663"/>
      <c r="U3" s="201" t="s">
        <v>15</v>
      </c>
      <c r="V3" s="664"/>
      <c r="W3" s="6" t="s">
        <v>16</v>
      </c>
      <c r="X3" s="348"/>
      <c r="Y3" s="244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</row>
    <row r="4" spans="1:73" s="45" customFormat="1" ht="22.5">
      <c r="A4" s="92"/>
      <c r="B4" s="670" t="s">
        <v>50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93"/>
      <c r="Q4" s="93"/>
      <c r="R4" s="93"/>
      <c r="S4" s="93"/>
      <c r="T4" s="94"/>
      <c r="U4" s="95"/>
      <c r="V4" s="96"/>
      <c r="W4" s="43"/>
      <c r="X4" s="633"/>
      <c r="Y4" s="350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</row>
    <row r="5" spans="1:73" s="45" customFormat="1" ht="23.25" customHeight="1">
      <c r="A5" s="654" t="s">
        <v>0</v>
      </c>
      <c r="B5" s="656" t="s">
        <v>1</v>
      </c>
      <c r="C5" s="656" t="s">
        <v>2</v>
      </c>
      <c r="D5" s="653" t="s">
        <v>3</v>
      </c>
      <c r="E5" s="659" t="s">
        <v>4</v>
      </c>
      <c r="F5" s="653" t="s">
        <v>5</v>
      </c>
      <c r="G5" s="653" t="s">
        <v>6</v>
      </c>
      <c r="H5" s="100"/>
      <c r="I5" s="653" t="s">
        <v>7</v>
      </c>
      <c r="J5" s="661" t="s">
        <v>8</v>
      </c>
      <c r="K5" s="653" t="s">
        <v>9</v>
      </c>
      <c r="L5" s="653"/>
      <c r="M5" s="653"/>
      <c r="N5" s="653"/>
      <c r="O5" s="653"/>
      <c r="P5" s="653"/>
      <c r="Q5" s="98"/>
      <c r="R5" s="653" t="s">
        <v>10</v>
      </c>
      <c r="S5" s="653" t="s">
        <v>11</v>
      </c>
      <c r="T5" s="661" t="s">
        <v>12</v>
      </c>
      <c r="U5" s="102"/>
      <c r="V5" s="660" t="s">
        <v>13</v>
      </c>
      <c r="W5" s="43"/>
      <c r="X5" s="349"/>
      <c r="Y5" s="350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</row>
    <row r="6" spans="1:73" s="4" customFormat="1" ht="14.25" customHeight="1">
      <c r="A6" s="655"/>
      <c r="B6" s="656"/>
      <c r="C6" s="656"/>
      <c r="D6" s="653"/>
      <c r="E6" s="659"/>
      <c r="F6" s="653"/>
      <c r="G6" s="653"/>
      <c r="H6" s="101" t="s">
        <v>14</v>
      </c>
      <c r="I6" s="653"/>
      <c r="J6" s="661"/>
      <c r="K6" s="98">
        <v>2015</v>
      </c>
      <c r="L6" s="98">
        <v>2016</v>
      </c>
      <c r="M6" s="98">
        <v>2017</v>
      </c>
      <c r="N6" s="98">
        <v>2018</v>
      </c>
      <c r="O6" s="98">
        <v>2019</v>
      </c>
      <c r="P6" s="98">
        <v>2020</v>
      </c>
      <c r="Q6" s="98">
        <v>2021</v>
      </c>
      <c r="R6" s="653"/>
      <c r="S6" s="653"/>
      <c r="T6" s="661"/>
      <c r="U6" s="99" t="s">
        <v>15</v>
      </c>
      <c r="V6" s="660"/>
      <c r="W6" s="5"/>
      <c r="X6" s="352"/>
      <c r="Y6" s="351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</row>
    <row r="7" spans="1:73" s="4" customFormat="1" ht="15" customHeight="1">
      <c r="A7" s="103"/>
      <c r="B7" s="104" t="s">
        <v>51</v>
      </c>
      <c r="C7" s="105"/>
      <c r="D7" s="106"/>
      <c r="E7" s="107"/>
      <c r="F7" s="106"/>
      <c r="G7" s="106"/>
      <c r="H7" s="108"/>
      <c r="I7" s="106"/>
      <c r="J7" s="108"/>
      <c r="K7" s="106"/>
      <c r="L7" s="106"/>
      <c r="M7" s="106"/>
      <c r="N7" s="106"/>
      <c r="O7" s="106"/>
      <c r="P7" s="106"/>
      <c r="Q7" s="106"/>
      <c r="R7" s="106"/>
      <c r="S7" s="106"/>
      <c r="T7" s="108"/>
      <c r="U7" s="107"/>
      <c r="V7" s="109"/>
      <c r="W7" s="5"/>
      <c r="X7" s="346"/>
      <c r="Y7" s="351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</row>
    <row r="8" spans="1:73" s="114" customFormat="1" ht="15" customHeight="1">
      <c r="A8" s="110" t="s">
        <v>262</v>
      </c>
      <c r="B8" s="111" t="s">
        <v>155</v>
      </c>
      <c r="C8" s="111" t="s">
        <v>154</v>
      </c>
      <c r="D8" s="110"/>
      <c r="E8" s="110">
        <v>5</v>
      </c>
      <c r="F8" s="110"/>
      <c r="G8" s="110"/>
      <c r="H8" s="110"/>
      <c r="I8" s="15" t="s">
        <v>18</v>
      </c>
      <c r="J8" s="112">
        <v>500000</v>
      </c>
      <c r="K8" s="20">
        <v>0</v>
      </c>
      <c r="L8" s="20">
        <f aca="true" t="shared" si="0" ref="L8:L16">IF($U8=L$3,$J8*1.03,0)</f>
        <v>515000</v>
      </c>
      <c r="M8" s="20">
        <f aca="true" t="shared" si="1" ref="M8:M16">IF($U8=M$3,$J8*1.03^2,0)</f>
        <v>0</v>
      </c>
      <c r="N8" s="20">
        <f>IF($U8=N$3,$J8*1.03^3,0)</f>
        <v>0</v>
      </c>
      <c r="O8" s="20">
        <f>IF($U8=O$3,$J8*1.03^4,0)</f>
        <v>0</v>
      </c>
      <c r="P8" s="20">
        <f>IF($U8=P$3,$J8*1.03^5,0)</f>
        <v>0</v>
      </c>
      <c r="Q8" s="20">
        <f aca="true" t="shared" si="2" ref="Q8:Q17">IF($U8=Q$3,$J8*1.03^6,0)</f>
        <v>0</v>
      </c>
      <c r="R8" s="20">
        <f aca="true" t="shared" si="3" ref="R8:R17">LOOKUP($U8,$K$3:$Q$3,$K8:$Q8)</f>
        <v>515000</v>
      </c>
      <c r="S8" s="17" t="s">
        <v>21</v>
      </c>
      <c r="T8" s="110"/>
      <c r="U8" s="110">
        <v>2016</v>
      </c>
      <c r="V8" s="23">
        <f aca="true" t="shared" si="4" ref="V8:V22">R8</f>
        <v>515000</v>
      </c>
      <c r="W8" s="113"/>
      <c r="X8" s="346"/>
      <c r="Y8" s="347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</row>
    <row r="9" spans="1:73" s="114" customFormat="1" ht="15" customHeight="1">
      <c r="A9" s="110" t="s">
        <v>263</v>
      </c>
      <c r="B9" s="14" t="s">
        <v>52</v>
      </c>
      <c r="C9" s="29" t="s">
        <v>164</v>
      </c>
      <c r="D9" s="30"/>
      <c r="E9" s="24">
        <v>5</v>
      </c>
      <c r="F9" s="15"/>
      <c r="G9" s="15"/>
      <c r="H9" s="22"/>
      <c r="I9" s="15" t="s">
        <v>18</v>
      </c>
      <c r="J9" s="112">
        <v>500000</v>
      </c>
      <c r="K9" s="20">
        <f>IF($U9=$K$3,$J9,0)</f>
        <v>0</v>
      </c>
      <c r="L9" s="20">
        <f t="shared" si="0"/>
        <v>0</v>
      </c>
      <c r="M9" s="20">
        <f t="shared" si="1"/>
        <v>0</v>
      </c>
      <c r="N9" s="20">
        <f>IF($U9=N$3,$J9*1.03^3,0)</f>
        <v>0</v>
      </c>
      <c r="O9" s="20">
        <f>IF($U9=O$3,$J9*1.03^4,0)</f>
        <v>562754.4049999999</v>
      </c>
      <c r="P9" s="20">
        <f>IF($U9=P$3,$J9*1.03^5,0)</f>
        <v>0</v>
      </c>
      <c r="Q9" s="20">
        <f t="shared" si="2"/>
        <v>0</v>
      </c>
      <c r="R9" s="20">
        <f t="shared" si="3"/>
        <v>562754.4049999999</v>
      </c>
      <c r="S9" s="17" t="s">
        <v>21</v>
      </c>
      <c r="T9" s="19"/>
      <c r="U9" s="24">
        <v>2019</v>
      </c>
      <c r="V9" s="23">
        <f t="shared" si="4"/>
        <v>562754.4049999999</v>
      </c>
      <c r="W9" s="113"/>
      <c r="X9" s="346"/>
      <c r="Y9" s="347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</row>
    <row r="10" spans="1:73" s="114" customFormat="1" ht="15" customHeight="1">
      <c r="A10" s="643" t="s">
        <v>264</v>
      </c>
      <c r="B10" s="14" t="s">
        <v>53</v>
      </c>
      <c r="C10" s="29" t="s">
        <v>157</v>
      </c>
      <c r="D10" s="30"/>
      <c r="E10" s="24">
        <v>6</v>
      </c>
      <c r="F10" s="15"/>
      <c r="G10" s="15"/>
      <c r="H10" s="22"/>
      <c r="I10" s="15" t="s">
        <v>18</v>
      </c>
      <c r="J10" s="23">
        <v>500000</v>
      </c>
      <c r="K10" s="20">
        <v>0</v>
      </c>
      <c r="L10" s="20">
        <f t="shared" si="0"/>
        <v>0</v>
      </c>
      <c r="M10" s="20">
        <f t="shared" si="1"/>
        <v>530450</v>
      </c>
      <c r="N10" s="20">
        <v>0</v>
      </c>
      <c r="O10" s="20">
        <v>0</v>
      </c>
      <c r="P10" s="20">
        <v>0</v>
      </c>
      <c r="Q10" s="20">
        <f t="shared" si="2"/>
        <v>0</v>
      </c>
      <c r="R10" s="20">
        <f t="shared" si="3"/>
        <v>530450</v>
      </c>
      <c r="S10" s="17" t="s">
        <v>21</v>
      </c>
      <c r="T10" s="19"/>
      <c r="U10" s="24">
        <v>2017</v>
      </c>
      <c r="V10" s="23">
        <f t="shared" si="4"/>
        <v>530450</v>
      </c>
      <c r="W10" s="113"/>
      <c r="X10" s="346"/>
      <c r="Y10" s="347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</row>
    <row r="11" spans="1:73" s="2" customFormat="1" ht="15" customHeight="1">
      <c r="A11" s="110" t="s">
        <v>265</v>
      </c>
      <c r="B11" s="14" t="s">
        <v>55</v>
      </c>
      <c r="C11" s="29" t="s">
        <v>158</v>
      </c>
      <c r="D11" s="30">
        <v>3</v>
      </c>
      <c r="E11" s="24">
        <v>6</v>
      </c>
      <c r="F11" s="15" t="s">
        <v>54</v>
      </c>
      <c r="G11" s="15" t="s">
        <v>17</v>
      </c>
      <c r="H11" s="30"/>
      <c r="I11" s="15" t="s">
        <v>18</v>
      </c>
      <c r="J11" s="52">
        <v>500000</v>
      </c>
      <c r="K11" s="20">
        <f aca="true" t="shared" si="5" ref="K11:K17">IF($U11=$K$3,$J11,0)</f>
        <v>500000</v>
      </c>
      <c r="L11" s="20">
        <f t="shared" si="0"/>
        <v>0</v>
      </c>
      <c r="M11" s="20">
        <f t="shared" si="1"/>
        <v>0</v>
      </c>
      <c r="N11" s="20">
        <f aca="true" t="shared" si="6" ref="N11:N16">IF($U11=N$3,$J11*1.03^3,0)</f>
        <v>0</v>
      </c>
      <c r="O11" s="20">
        <f aca="true" t="shared" si="7" ref="O11:O16">IF($U11=O$3,$J11*1.03^4,0)</f>
        <v>0</v>
      </c>
      <c r="P11" s="20">
        <f aca="true" t="shared" si="8" ref="P11:P17">IF($U11=P$3,$J11*1.03^5,0)</f>
        <v>0</v>
      </c>
      <c r="Q11" s="20">
        <f t="shared" si="2"/>
        <v>0</v>
      </c>
      <c r="R11" s="20">
        <f t="shared" si="3"/>
        <v>500000</v>
      </c>
      <c r="S11" s="17" t="s">
        <v>21</v>
      </c>
      <c r="T11" s="19"/>
      <c r="U11" s="24">
        <v>2015</v>
      </c>
      <c r="V11" s="23">
        <f t="shared" si="4"/>
        <v>500000</v>
      </c>
      <c r="W11" s="6" t="s">
        <v>16</v>
      </c>
      <c r="X11" s="348"/>
      <c r="Y11" s="244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</row>
    <row r="12" spans="1:73" s="2" customFormat="1" ht="15" customHeight="1">
      <c r="A12" s="110" t="s">
        <v>334</v>
      </c>
      <c r="B12" s="14" t="s">
        <v>56</v>
      </c>
      <c r="C12" s="29" t="s">
        <v>156</v>
      </c>
      <c r="D12" s="30"/>
      <c r="E12" s="24">
        <v>7</v>
      </c>
      <c r="F12" s="15"/>
      <c r="G12" s="15"/>
      <c r="H12" s="30"/>
      <c r="I12" s="15" t="s">
        <v>18</v>
      </c>
      <c r="J12" s="52">
        <v>500000</v>
      </c>
      <c r="K12" s="20">
        <f t="shared" si="5"/>
        <v>0</v>
      </c>
      <c r="L12" s="20">
        <f t="shared" si="0"/>
        <v>0</v>
      </c>
      <c r="M12" s="20">
        <f t="shared" si="1"/>
        <v>0</v>
      </c>
      <c r="N12" s="20">
        <f t="shared" si="6"/>
        <v>546363.5</v>
      </c>
      <c r="O12" s="20">
        <f t="shared" si="7"/>
        <v>0</v>
      </c>
      <c r="P12" s="20">
        <f t="shared" si="8"/>
        <v>0</v>
      </c>
      <c r="Q12" s="20">
        <f t="shared" si="2"/>
        <v>0</v>
      </c>
      <c r="R12" s="20">
        <f t="shared" si="3"/>
        <v>546363.5</v>
      </c>
      <c r="S12" s="17" t="s">
        <v>21</v>
      </c>
      <c r="T12" s="19"/>
      <c r="U12" s="24">
        <v>2018</v>
      </c>
      <c r="V12" s="23">
        <f t="shared" si="4"/>
        <v>546363.5</v>
      </c>
      <c r="W12" s="6"/>
      <c r="X12" s="348"/>
      <c r="Y12" s="244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</row>
    <row r="13" spans="1:73" s="8" customFormat="1" ht="15" customHeight="1">
      <c r="A13" s="110" t="s">
        <v>266</v>
      </c>
      <c r="B13" s="13" t="s">
        <v>58</v>
      </c>
      <c r="C13" s="14" t="s">
        <v>57</v>
      </c>
      <c r="D13" s="15">
        <v>50</v>
      </c>
      <c r="E13" s="16">
        <v>7</v>
      </c>
      <c r="F13" s="17" t="s">
        <v>54</v>
      </c>
      <c r="G13" s="17" t="s">
        <v>20</v>
      </c>
      <c r="H13" s="18">
        <v>1834511</v>
      </c>
      <c r="I13" s="17" t="s">
        <v>18</v>
      </c>
      <c r="J13" s="23">
        <v>2500000</v>
      </c>
      <c r="K13" s="20">
        <f t="shared" si="5"/>
        <v>0</v>
      </c>
      <c r="L13" s="20">
        <f t="shared" si="0"/>
        <v>0</v>
      </c>
      <c r="M13" s="20">
        <f t="shared" si="1"/>
        <v>0</v>
      </c>
      <c r="N13" s="20">
        <f t="shared" si="6"/>
        <v>0</v>
      </c>
      <c r="O13" s="20">
        <f t="shared" si="7"/>
        <v>0</v>
      </c>
      <c r="P13" s="20">
        <f t="shared" si="8"/>
        <v>2898185.1857499997</v>
      </c>
      <c r="Q13" s="20">
        <f t="shared" si="2"/>
        <v>0</v>
      </c>
      <c r="R13" s="20">
        <f t="shared" si="3"/>
        <v>2898185.1857499997</v>
      </c>
      <c r="S13" s="17" t="s">
        <v>21</v>
      </c>
      <c r="T13" s="19"/>
      <c r="U13" s="16">
        <v>2020</v>
      </c>
      <c r="V13" s="23">
        <f t="shared" si="4"/>
        <v>2898185.1857499997</v>
      </c>
      <c r="W13" s="9"/>
      <c r="X13" s="358"/>
      <c r="Y13" s="353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</row>
    <row r="14" spans="1:24" s="48" customFormat="1" ht="15" customHeight="1">
      <c r="A14" s="643" t="s">
        <v>267</v>
      </c>
      <c r="B14" s="13" t="s">
        <v>159</v>
      </c>
      <c r="C14" s="14" t="s">
        <v>59</v>
      </c>
      <c r="D14" s="15">
        <v>50</v>
      </c>
      <c r="E14" s="16">
        <v>7</v>
      </c>
      <c r="F14" s="17" t="s">
        <v>54</v>
      </c>
      <c r="G14" s="17" t="s">
        <v>20</v>
      </c>
      <c r="H14" s="18"/>
      <c r="I14" s="17" t="s">
        <v>18</v>
      </c>
      <c r="J14" s="23">
        <v>150000</v>
      </c>
      <c r="K14" s="20">
        <f t="shared" si="5"/>
        <v>0</v>
      </c>
      <c r="L14" s="20">
        <f t="shared" si="0"/>
        <v>0</v>
      </c>
      <c r="M14" s="20">
        <f t="shared" si="1"/>
        <v>0</v>
      </c>
      <c r="N14" s="20">
        <f t="shared" si="6"/>
        <v>163909.05</v>
      </c>
      <c r="O14" s="20">
        <f t="shared" si="7"/>
        <v>0</v>
      </c>
      <c r="P14" s="20">
        <f t="shared" si="8"/>
        <v>0</v>
      </c>
      <c r="Q14" s="20">
        <f t="shared" si="2"/>
        <v>0</v>
      </c>
      <c r="R14" s="20">
        <f t="shared" si="3"/>
        <v>163909.05</v>
      </c>
      <c r="S14" s="17" t="s">
        <v>21</v>
      </c>
      <c r="T14" s="19"/>
      <c r="U14" s="16">
        <v>2018</v>
      </c>
      <c r="V14" s="23">
        <f t="shared" si="4"/>
        <v>163909.05</v>
      </c>
      <c r="W14" s="67" t="s">
        <v>23</v>
      </c>
      <c r="X14" s="339"/>
    </row>
    <row r="15" spans="1:73" s="12" customFormat="1" ht="15" customHeight="1">
      <c r="A15" s="643" t="s">
        <v>268</v>
      </c>
      <c r="B15" s="14" t="s">
        <v>60</v>
      </c>
      <c r="C15" s="29" t="s">
        <v>162</v>
      </c>
      <c r="D15" s="30">
        <v>3</v>
      </c>
      <c r="E15" s="24">
        <v>8</v>
      </c>
      <c r="F15" s="15" t="s">
        <v>54</v>
      </c>
      <c r="G15" s="15" t="s">
        <v>17</v>
      </c>
      <c r="H15" s="22"/>
      <c r="I15" s="15" t="s">
        <v>18</v>
      </c>
      <c r="J15" s="23">
        <v>500000</v>
      </c>
      <c r="K15" s="20">
        <f t="shared" si="5"/>
        <v>0</v>
      </c>
      <c r="L15" s="20">
        <f t="shared" si="0"/>
        <v>515000</v>
      </c>
      <c r="M15" s="20">
        <f t="shared" si="1"/>
        <v>0</v>
      </c>
      <c r="N15" s="20">
        <f t="shared" si="6"/>
        <v>0</v>
      </c>
      <c r="O15" s="20">
        <f t="shared" si="7"/>
        <v>0</v>
      </c>
      <c r="P15" s="20">
        <f t="shared" si="8"/>
        <v>0</v>
      </c>
      <c r="Q15" s="20">
        <f t="shared" si="2"/>
        <v>0</v>
      </c>
      <c r="R15" s="20">
        <f t="shared" si="3"/>
        <v>515000</v>
      </c>
      <c r="S15" s="17" t="s">
        <v>21</v>
      </c>
      <c r="T15" s="19"/>
      <c r="U15" s="24">
        <v>2016</v>
      </c>
      <c r="V15" s="23">
        <f t="shared" si="4"/>
        <v>515000</v>
      </c>
      <c r="W15" s="115" t="s">
        <v>23</v>
      </c>
      <c r="X15" s="356"/>
      <c r="Y15" s="48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1:73" s="44" customFormat="1" ht="15" customHeight="1">
      <c r="A16" s="110" t="s">
        <v>269</v>
      </c>
      <c r="B16" s="14" t="s">
        <v>62</v>
      </c>
      <c r="C16" s="29" t="s">
        <v>161</v>
      </c>
      <c r="D16" s="30">
        <v>3</v>
      </c>
      <c r="E16" s="24">
        <v>8</v>
      </c>
      <c r="F16" s="15" t="s">
        <v>54</v>
      </c>
      <c r="G16" s="15" t="s">
        <v>17</v>
      </c>
      <c r="H16" s="22"/>
      <c r="I16" s="15" t="s">
        <v>18</v>
      </c>
      <c r="J16" s="23">
        <v>500000</v>
      </c>
      <c r="K16" s="20">
        <f t="shared" si="5"/>
        <v>0</v>
      </c>
      <c r="L16" s="20">
        <f t="shared" si="0"/>
        <v>0</v>
      </c>
      <c r="M16" s="20">
        <f t="shared" si="1"/>
        <v>530450</v>
      </c>
      <c r="N16" s="20">
        <f t="shared" si="6"/>
        <v>0</v>
      </c>
      <c r="O16" s="20">
        <f t="shared" si="7"/>
        <v>0</v>
      </c>
      <c r="P16" s="20">
        <f t="shared" si="8"/>
        <v>0</v>
      </c>
      <c r="Q16" s="20">
        <f t="shared" si="2"/>
        <v>0</v>
      </c>
      <c r="R16" s="20">
        <f t="shared" si="3"/>
        <v>530450</v>
      </c>
      <c r="S16" s="17" t="s">
        <v>21</v>
      </c>
      <c r="T16" s="19"/>
      <c r="U16" s="24">
        <v>2017</v>
      </c>
      <c r="V16" s="23">
        <f t="shared" si="4"/>
        <v>530450</v>
      </c>
      <c r="W16" s="46"/>
      <c r="X16" s="359"/>
      <c r="Y16" s="355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</row>
    <row r="17" spans="1:73" s="44" customFormat="1" ht="15" customHeight="1">
      <c r="A17" s="643" t="s">
        <v>270</v>
      </c>
      <c r="B17" s="14" t="s">
        <v>302</v>
      </c>
      <c r="C17" s="29" t="s">
        <v>303</v>
      </c>
      <c r="D17" s="30"/>
      <c r="E17" s="24">
        <v>9</v>
      </c>
      <c r="F17" s="15"/>
      <c r="G17" s="15"/>
      <c r="H17" s="22"/>
      <c r="I17" s="15" t="s">
        <v>304</v>
      </c>
      <c r="J17" s="23">
        <v>260000</v>
      </c>
      <c r="K17" s="20">
        <f t="shared" si="5"/>
        <v>260000</v>
      </c>
      <c r="L17" s="20">
        <v>0</v>
      </c>
      <c r="M17" s="20">
        <v>0</v>
      </c>
      <c r="N17" s="20">
        <v>0</v>
      </c>
      <c r="O17" s="20">
        <v>0</v>
      </c>
      <c r="P17" s="20">
        <f t="shared" si="8"/>
        <v>0</v>
      </c>
      <c r="Q17" s="20">
        <f t="shared" si="2"/>
        <v>0</v>
      </c>
      <c r="R17" s="20">
        <f t="shared" si="3"/>
        <v>260000</v>
      </c>
      <c r="S17" s="17" t="s">
        <v>21</v>
      </c>
      <c r="T17" s="19"/>
      <c r="U17" s="24">
        <v>2015</v>
      </c>
      <c r="V17" s="23">
        <f t="shared" si="4"/>
        <v>260000</v>
      </c>
      <c r="W17" s="46"/>
      <c r="X17" s="359"/>
      <c r="Y17" s="355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</row>
    <row r="18" spans="1:73" s="44" customFormat="1" ht="15" customHeight="1">
      <c r="A18" s="110" t="s">
        <v>271</v>
      </c>
      <c r="B18" s="203" t="s">
        <v>65</v>
      </c>
      <c r="C18" s="204" t="s">
        <v>64</v>
      </c>
      <c r="D18" s="15"/>
      <c r="E18" s="16">
        <v>9</v>
      </c>
      <c r="F18" s="15"/>
      <c r="G18" s="15"/>
      <c r="H18" s="22"/>
      <c r="I18" s="15" t="s">
        <v>18</v>
      </c>
      <c r="J18" s="23">
        <v>500000</v>
      </c>
      <c r="K18" s="20">
        <v>0</v>
      </c>
      <c r="L18" s="20">
        <v>0</v>
      </c>
      <c r="M18" s="20">
        <v>0</v>
      </c>
      <c r="N18" s="20">
        <v>0</v>
      </c>
      <c r="O18" s="20">
        <f>IF($U18=O$3,$J18*1.03^4,0)</f>
        <v>0</v>
      </c>
      <c r="P18" s="20">
        <f>IF($U18=P$3,$J18*1.03^5,0)</f>
        <v>579637.0371499999</v>
      </c>
      <c r="Q18" s="20">
        <f>IF($U18=Q$3,$J18*1.03^6,0)</f>
        <v>0</v>
      </c>
      <c r="R18" s="20">
        <f>LOOKUP($U18,$K$3:$Q$3,$K18:$Q18)</f>
        <v>579637.0371499999</v>
      </c>
      <c r="S18" s="17" t="s">
        <v>21</v>
      </c>
      <c r="T18" s="19"/>
      <c r="U18" s="24">
        <v>2020</v>
      </c>
      <c r="V18" s="23">
        <f t="shared" si="4"/>
        <v>579637.0371499999</v>
      </c>
      <c r="W18" s="46"/>
      <c r="X18" s="359"/>
      <c r="Y18" s="355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</row>
    <row r="19" spans="1:73" s="8" customFormat="1" ht="15" customHeight="1">
      <c r="A19" s="110" t="s">
        <v>272</v>
      </c>
      <c r="B19" s="203" t="s">
        <v>166</v>
      </c>
      <c r="C19" s="204" t="s">
        <v>64</v>
      </c>
      <c r="D19" s="15"/>
      <c r="E19" s="16">
        <v>9</v>
      </c>
      <c r="F19" s="17"/>
      <c r="G19" s="17"/>
      <c r="H19" s="18"/>
      <c r="I19" s="15" t="s">
        <v>18</v>
      </c>
      <c r="J19" s="23">
        <v>500000</v>
      </c>
      <c r="K19" s="20">
        <v>0</v>
      </c>
      <c r="L19" s="20">
        <v>0</v>
      </c>
      <c r="M19" s="20">
        <v>0</v>
      </c>
      <c r="N19" s="20">
        <v>0</v>
      </c>
      <c r="O19" s="20">
        <f>IF($U19=O$3,$J19*1.03^4,0)</f>
        <v>0</v>
      </c>
      <c r="P19" s="20">
        <f>IF($U19=P$3,$J19*1.03^5,0)</f>
        <v>0</v>
      </c>
      <c r="Q19" s="20">
        <f>IF($U19=Q$3,$J19*1.03^6,0)</f>
        <v>597026.1482645</v>
      </c>
      <c r="R19" s="20">
        <f>LOOKUP($U19,$K$3:$Q$3,$K19:$Q19)</f>
        <v>597026.1482645</v>
      </c>
      <c r="S19" s="17" t="s">
        <v>21</v>
      </c>
      <c r="T19" s="19"/>
      <c r="U19" s="16">
        <v>2021</v>
      </c>
      <c r="V19" s="23">
        <f t="shared" si="4"/>
        <v>597026.1482645</v>
      </c>
      <c r="W19" s="9"/>
      <c r="X19" s="358"/>
      <c r="Y19" s="353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</row>
    <row r="20" spans="1:73" ht="15" customHeight="1">
      <c r="A20" s="110" t="s">
        <v>273</v>
      </c>
      <c r="B20" s="14" t="s">
        <v>66</v>
      </c>
      <c r="C20" s="207" t="s">
        <v>165</v>
      </c>
      <c r="D20" s="30">
        <v>3</v>
      </c>
      <c r="E20" s="24">
        <v>10</v>
      </c>
      <c r="F20" s="15" t="s">
        <v>54</v>
      </c>
      <c r="G20" s="15" t="s">
        <v>17</v>
      </c>
      <c r="H20" s="22"/>
      <c r="I20" s="15" t="s">
        <v>18</v>
      </c>
      <c r="J20" s="23">
        <v>500000</v>
      </c>
      <c r="K20" s="20">
        <f>IF($U20=$K$3,$J20,0)</f>
        <v>0</v>
      </c>
      <c r="L20" s="23">
        <f>IF($U20=L$3,$J20*1.03,0)</f>
        <v>0</v>
      </c>
      <c r="M20" s="20">
        <f>IF($U20=M$3,$J20*1.03^2,0)</f>
        <v>0</v>
      </c>
      <c r="N20" s="20">
        <v>0</v>
      </c>
      <c r="O20" s="20">
        <f>IF($U20=O$3,$J20*1.03^4,0)</f>
        <v>562754.4049999999</v>
      </c>
      <c r="P20" s="20">
        <f>IF($U20=P$3,$J20*1.03^5,0)</f>
        <v>0</v>
      </c>
      <c r="Q20" s="20">
        <f>IF($U20=Q$3,$J20*1.03^6,0)</f>
        <v>0</v>
      </c>
      <c r="R20" s="20">
        <f>LOOKUP($U20,$K$3:$Q$3,$K20:$Q20)</f>
        <v>562754.4049999999</v>
      </c>
      <c r="S20" s="17" t="s">
        <v>21</v>
      </c>
      <c r="T20" s="23"/>
      <c r="U20" s="24">
        <v>2019</v>
      </c>
      <c r="V20" s="23">
        <f t="shared" si="4"/>
        <v>562754.4049999999</v>
      </c>
      <c r="W20" s="115" t="s">
        <v>23</v>
      </c>
      <c r="X20" s="356"/>
      <c r="Y20" s="26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1:73" ht="15" customHeight="1">
      <c r="A21" s="110" t="s">
        <v>275</v>
      </c>
      <c r="B21" s="14" t="s">
        <v>67</v>
      </c>
      <c r="C21" s="207" t="s">
        <v>276</v>
      </c>
      <c r="D21" s="30"/>
      <c r="E21" s="24">
        <v>10</v>
      </c>
      <c r="F21" s="15"/>
      <c r="G21" s="15"/>
      <c r="H21" s="22"/>
      <c r="I21" s="15" t="s">
        <v>18</v>
      </c>
      <c r="J21" s="23">
        <v>200000</v>
      </c>
      <c r="K21" s="20">
        <f>IF($U21=$K$3,$J21,0)</f>
        <v>0</v>
      </c>
      <c r="L21" s="23">
        <f>IF($U21=L$3,$J21*1.03,0)</f>
        <v>0</v>
      </c>
      <c r="M21" s="20">
        <f>IF($U21=M$3,$J21*1.03^2,0)</f>
        <v>212180</v>
      </c>
      <c r="N21" s="20">
        <v>0</v>
      </c>
      <c r="O21" s="20">
        <f>IF($U21=O$3,$J21*1.03^4,0)</f>
        <v>0</v>
      </c>
      <c r="P21" s="20">
        <f>IF($U21=P$3,$J21*1.03^5,0)</f>
        <v>0</v>
      </c>
      <c r="Q21" s="20">
        <f>IF($U21=Q$3,$J21*1.03^6,0)</f>
        <v>0</v>
      </c>
      <c r="R21" s="20">
        <f>LOOKUP($U21,$K$3:$Q$3,$K21:$Q21)</f>
        <v>212180</v>
      </c>
      <c r="S21" s="17" t="s">
        <v>21</v>
      </c>
      <c r="T21" s="23"/>
      <c r="U21" s="24">
        <v>2017</v>
      </c>
      <c r="V21" s="23"/>
      <c r="W21" s="115"/>
      <c r="X21" s="356"/>
      <c r="Y21" s="26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1:73" s="32" customFormat="1" ht="15" customHeight="1" thickBot="1">
      <c r="A22" s="644" t="s">
        <v>277</v>
      </c>
      <c r="B22" s="54" t="s">
        <v>274</v>
      </c>
      <c r="C22" s="401" t="s">
        <v>167</v>
      </c>
      <c r="D22" s="402">
        <v>3</v>
      </c>
      <c r="E22" s="56">
        <v>10</v>
      </c>
      <c r="F22" s="55" t="s">
        <v>54</v>
      </c>
      <c r="G22" s="55" t="s">
        <v>17</v>
      </c>
      <c r="H22" s="365">
        <v>741985</v>
      </c>
      <c r="I22" s="55" t="s">
        <v>18</v>
      </c>
      <c r="J22" s="57">
        <v>500000</v>
      </c>
      <c r="K22" s="58">
        <v>500000</v>
      </c>
      <c r="L22" s="58">
        <f>IF($U22=L$3,$J22*1.03,0)</f>
        <v>0</v>
      </c>
      <c r="M22" s="58">
        <f>IF($U22=M$3,$J22*1.03^2,0)</f>
        <v>0</v>
      </c>
      <c r="N22" s="58">
        <f>IF($U22=N$3,$J22*1.03^3,0)</f>
        <v>0</v>
      </c>
      <c r="O22" s="58">
        <f>IF($U22=O$3,$J22*1.03^4,0)</f>
        <v>0</v>
      </c>
      <c r="P22" s="58">
        <f>IF($U22=P$3,$J22*1.03^5,0)</f>
        <v>0</v>
      </c>
      <c r="Q22" s="58">
        <f>IF($U22=Q$3,$J22*1.03^6,0)</f>
        <v>0</v>
      </c>
      <c r="R22" s="58">
        <f>LOOKUP($U22,$K$3:$Q$3,$K22:$Q22)</f>
        <v>500000</v>
      </c>
      <c r="S22" s="59" t="s">
        <v>21</v>
      </c>
      <c r="T22" s="57"/>
      <c r="U22" s="56">
        <v>2015</v>
      </c>
      <c r="V22" s="57">
        <f t="shared" si="4"/>
        <v>500000</v>
      </c>
      <c r="W22" s="31" t="s">
        <v>24</v>
      </c>
      <c r="X22" s="357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</row>
    <row r="23" spans="1:73" s="12" customFormat="1" ht="15" customHeight="1">
      <c r="A23" s="37"/>
      <c r="B23" s="35" t="s">
        <v>27</v>
      </c>
      <c r="C23" s="36"/>
      <c r="D23" s="37"/>
      <c r="E23" s="38"/>
      <c r="F23" s="39"/>
      <c r="G23" s="39"/>
      <c r="H23" s="40"/>
      <c r="I23" s="37"/>
      <c r="J23" s="41">
        <f aca="true" t="shared" si="9" ref="J23:R23">SUM(J8:J22)</f>
        <v>8610000</v>
      </c>
      <c r="K23" s="41">
        <f t="shared" si="9"/>
        <v>1260000</v>
      </c>
      <c r="L23" s="41">
        <f t="shared" si="9"/>
        <v>1030000</v>
      </c>
      <c r="M23" s="41">
        <f t="shared" si="9"/>
        <v>1273080</v>
      </c>
      <c r="N23" s="41">
        <f t="shared" si="9"/>
        <v>710272.55</v>
      </c>
      <c r="O23" s="41">
        <f t="shared" si="9"/>
        <v>1125508.8099999998</v>
      </c>
      <c r="P23" s="41">
        <f t="shared" si="9"/>
        <v>3477822.2228999995</v>
      </c>
      <c r="Q23" s="41">
        <f t="shared" si="9"/>
        <v>597026.1482645</v>
      </c>
      <c r="R23" s="41">
        <f t="shared" si="9"/>
        <v>9473709.7311645</v>
      </c>
      <c r="S23" s="37" t="s">
        <v>28</v>
      </c>
      <c r="T23" s="41">
        <f>SUM(T8:T22)</f>
        <v>0</v>
      </c>
      <c r="U23" s="42"/>
      <c r="V23" s="41">
        <f>SUM(V8:V22)</f>
        <v>9261529.7311645</v>
      </c>
      <c r="W23" s="79" t="s">
        <v>23</v>
      </c>
      <c r="X23" s="360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</row>
    <row r="24" spans="1:73" s="12" customFormat="1" ht="15" customHeight="1">
      <c r="A24" s="37"/>
      <c r="B24" s="35"/>
      <c r="C24" s="36"/>
      <c r="D24" s="37"/>
      <c r="E24" s="38"/>
      <c r="F24" s="39"/>
      <c r="G24" s="39"/>
      <c r="H24" s="40"/>
      <c r="I24" s="37"/>
      <c r="J24" s="41"/>
      <c r="K24" s="41"/>
      <c r="L24" s="41"/>
      <c r="M24" s="41"/>
      <c r="N24" s="41"/>
      <c r="O24" s="41"/>
      <c r="P24" s="41"/>
      <c r="Q24" s="41"/>
      <c r="R24" s="41"/>
      <c r="S24" s="84"/>
      <c r="T24" s="41"/>
      <c r="U24" s="42"/>
      <c r="V24" s="41"/>
      <c r="W24" s="79"/>
      <c r="X24" s="360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1:73" s="12" customFormat="1" ht="12.75">
      <c r="A25" s="116"/>
      <c r="B25" s="61" t="s">
        <v>29</v>
      </c>
      <c r="C25" s="61"/>
      <c r="D25" s="62"/>
      <c r="E25" s="63"/>
      <c r="F25" s="62"/>
      <c r="G25" s="62"/>
      <c r="H25" s="64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5"/>
      <c r="U25" s="63"/>
      <c r="V25" s="66"/>
      <c r="W25" s="115"/>
      <c r="X25" s="35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1:73" s="12" customFormat="1" ht="15" customHeight="1">
      <c r="A26" s="15" t="s">
        <v>278</v>
      </c>
      <c r="B26" s="13" t="s">
        <v>152</v>
      </c>
      <c r="C26" s="14" t="s">
        <v>68</v>
      </c>
      <c r="D26" s="15">
        <v>5</v>
      </c>
      <c r="E26" s="24">
        <v>5</v>
      </c>
      <c r="F26" s="15" t="s">
        <v>54</v>
      </c>
      <c r="G26" s="17" t="s">
        <v>31</v>
      </c>
      <c r="H26" s="18"/>
      <c r="I26" s="118" t="s">
        <v>69</v>
      </c>
      <c r="J26" s="23">
        <v>799224</v>
      </c>
      <c r="K26" s="20">
        <f aca="true" t="shared" si="10" ref="K26:K32">IF($U26=$K$3,$J26,0)</f>
        <v>0</v>
      </c>
      <c r="L26" s="20">
        <f aca="true" t="shared" si="11" ref="L26:L32">IF($U26=L$3,$J26*1.03,0)</f>
        <v>0</v>
      </c>
      <c r="M26" s="20">
        <f aca="true" t="shared" si="12" ref="M26:M32">IF($U26=M$3,$J26*1.03^2,0)</f>
        <v>0</v>
      </c>
      <c r="N26" s="20">
        <f aca="true" t="shared" si="13" ref="N26:N32">IF($U26=N$3,$J26*1.03^3,0)</f>
        <v>0</v>
      </c>
      <c r="O26" s="20">
        <f aca="true" t="shared" si="14" ref="O26:O32">IF($U26=O$3,$J26*1.03^4,0)</f>
        <v>899533.65316344</v>
      </c>
      <c r="P26" s="20">
        <f aca="true" t="shared" si="15" ref="P26:P32">IF($U26=P$3,$J26*1.03^5,0)</f>
        <v>0</v>
      </c>
      <c r="Q26" s="20">
        <f aca="true" t="shared" si="16" ref="Q26:Q38">IF($U26=Q$3,$J26*1.03^6,0)</f>
        <v>0</v>
      </c>
      <c r="R26" s="20">
        <f aca="true" t="shared" si="17" ref="R26:R32">LOOKUP($U26,$K$3:$P$3,$K26:$P26)</f>
        <v>899533.65316344</v>
      </c>
      <c r="S26" s="17" t="s">
        <v>21</v>
      </c>
      <c r="T26" s="19" t="s">
        <v>19</v>
      </c>
      <c r="U26" s="21">
        <v>2019</v>
      </c>
      <c r="V26" s="23">
        <f aca="true" t="shared" si="18" ref="V26:V35">R26</f>
        <v>899533.65316344</v>
      </c>
      <c r="W26" s="115" t="s">
        <v>23</v>
      </c>
      <c r="X26" s="35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1:73" s="32" customFormat="1" ht="15" customHeight="1">
      <c r="A27" s="47" t="s">
        <v>279</v>
      </c>
      <c r="B27" s="13" t="s">
        <v>70</v>
      </c>
      <c r="C27" s="14" t="s">
        <v>68</v>
      </c>
      <c r="D27" s="15">
        <v>38.45</v>
      </c>
      <c r="E27" s="24">
        <v>6</v>
      </c>
      <c r="F27" s="15" t="s">
        <v>54</v>
      </c>
      <c r="G27" s="17" t="s">
        <v>71</v>
      </c>
      <c r="H27" s="18">
        <v>253064</v>
      </c>
      <c r="I27" s="118" t="s">
        <v>69</v>
      </c>
      <c r="J27" s="23">
        <v>4500000</v>
      </c>
      <c r="K27" s="20">
        <f t="shared" si="10"/>
        <v>0</v>
      </c>
      <c r="L27" s="20">
        <f t="shared" si="11"/>
        <v>0</v>
      </c>
      <c r="M27" s="20">
        <f t="shared" si="12"/>
        <v>0</v>
      </c>
      <c r="N27" s="20">
        <f t="shared" si="13"/>
        <v>0</v>
      </c>
      <c r="O27" s="20">
        <f t="shared" si="14"/>
        <v>0</v>
      </c>
      <c r="P27" s="20">
        <f t="shared" si="15"/>
        <v>5216733.334349999</v>
      </c>
      <c r="Q27" s="20">
        <f t="shared" si="16"/>
        <v>0</v>
      </c>
      <c r="R27" s="20">
        <f t="shared" si="17"/>
        <v>5216733.334349999</v>
      </c>
      <c r="S27" s="15" t="s">
        <v>72</v>
      </c>
      <c r="T27" s="23">
        <v>500000</v>
      </c>
      <c r="U27" s="119">
        <v>2020</v>
      </c>
      <c r="V27" s="23">
        <f>R27+T27</f>
        <v>5716733.334349999</v>
      </c>
      <c r="W27" s="31" t="s">
        <v>24</v>
      </c>
      <c r="X27" s="357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1:73" s="32" customFormat="1" ht="15" customHeight="1">
      <c r="A28" s="645" t="s">
        <v>280</v>
      </c>
      <c r="B28" s="13" t="s">
        <v>153</v>
      </c>
      <c r="C28" s="14" t="s">
        <v>68</v>
      </c>
      <c r="D28" s="15">
        <v>6.48</v>
      </c>
      <c r="E28" s="24">
        <v>7</v>
      </c>
      <c r="F28" s="15" t="s">
        <v>54</v>
      </c>
      <c r="G28" s="17" t="s">
        <v>31</v>
      </c>
      <c r="H28" s="18"/>
      <c r="I28" s="118" t="s">
        <v>69</v>
      </c>
      <c r="J28" s="23">
        <v>513090</v>
      </c>
      <c r="K28" s="20">
        <f t="shared" si="10"/>
        <v>0</v>
      </c>
      <c r="L28" s="20">
        <f t="shared" si="11"/>
        <v>528482.7000000001</v>
      </c>
      <c r="M28" s="20">
        <f t="shared" si="12"/>
        <v>0</v>
      </c>
      <c r="N28" s="20">
        <f t="shared" si="13"/>
        <v>0</v>
      </c>
      <c r="O28" s="20">
        <f t="shared" si="14"/>
        <v>0</v>
      </c>
      <c r="P28" s="20">
        <f t="shared" si="15"/>
        <v>0</v>
      </c>
      <c r="Q28" s="20">
        <f t="shared" si="16"/>
        <v>0</v>
      </c>
      <c r="R28" s="20">
        <f t="shared" si="17"/>
        <v>528482.7000000001</v>
      </c>
      <c r="S28" s="17" t="s">
        <v>21</v>
      </c>
      <c r="T28" s="19" t="s">
        <v>19</v>
      </c>
      <c r="U28" s="21">
        <v>2016</v>
      </c>
      <c r="V28" s="23">
        <f t="shared" si="18"/>
        <v>528482.7000000001</v>
      </c>
      <c r="W28" s="31" t="s">
        <v>24</v>
      </c>
      <c r="X28" s="357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</row>
    <row r="29" spans="1:73" s="32" customFormat="1" ht="15" customHeight="1">
      <c r="A29" s="15" t="s">
        <v>281</v>
      </c>
      <c r="B29" s="13" t="s">
        <v>160</v>
      </c>
      <c r="C29" s="14" t="s">
        <v>68</v>
      </c>
      <c r="D29" s="15">
        <v>7.46</v>
      </c>
      <c r="E29" s="24">
        <v>7</v>
      </c>
      <c r="F29" s="15" t="s">
        <v>54</v>
      </c>
      <c r="G29" s="17" t="s">
        <v>31</v>
      </c>
      <c r="H29" s="18"/>
      <c r="I29" s="118" t="s">
        <v>69</v>
      </c>
      <c r="J29" s="23">
        <v>704831</v>
      </c>
      <c r="K29" s="20">
        <f t="shared" si="10"/>
        <v>0</v>
      </c>
      <c r="L29" s="20">
        <f t="shared" si="11"/>
        <v>0</v>
      </c>
      <c r="M29" s="20">
        <f t="shared" si="12"/>
        <v>747755.2078999999</v>
      </c>
      <c r="N29" s="20">
        <f t="shared" si="13"/>
        <v>0</v>
      </c>
      <c r="O29" s="20">
        <f t="shared" si="14"/>
        <v>0</v>
      </c>
      <c r="P29" s="20">
        <f t="shared" si="15"/>
        <v>0</v>
      </c>
      <c r="Q29" s="20">
        <f t="shared" si="16"/>
        <v>0</v>
      </c>
      <c r="R29" s="20">
        <f t="shared" si="17"/>
        <v>747755.2078999999</v>
      </c>
      <c r="S29" s="17" t="s">
        <v>21</v>
      </c>
      <c r="T29" s="19" t="s">
        <v>19</v>
      </c>
      <c r="U29" s="21">
        <v>2017</v>
      </c>
      <c r="V29" s="23">
        <f t="shared" si="18"/>
        <v>747755.2078999999</v>
      </c>
      <c r="W29" s="31" t="s">
        <v>25</v>
      </c>
      <c r="X29" s="357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</row>
    <row r="30" spans="1:73" s="50" customFormat="1" ht="15" customHeight="1">
      <c r="A30" s="15" t="s">
        <v>282</v>
      </c>
      <c r="B30" s="13" t="s">
        <v>185</v>
      </c>
      <c r="C30" s="14" t="s">
        <v>73</v>
      </c>
      <c r="D30" s="15"/>
      <c r="E30" s="24">
        <v>8</v>
      </c>
      <c r="F30" s="15"/>
      <c r="G30" s="17"/>
      <c r="H30" s="18"/>
      <c r="I30" s="118" t="s">
        <v>163</v>
      </c>
      <c r="J30" s="23">
        <v>850000</v>
      </c>
      <c r="K30" s="20">
        <f t="shared" si="10"/>
        <v>0</v>
      </c>
      <c r="L30" s="20">
        <f t="shared" si="11"/>
        <v>0</v>
      </c>
      <c r="M30" s="20">
        <f t="shared" si="12"/>
        <v>0</v>
      </c>
      <c r="N30" s="20">
        <f t="shared" si="13"/>
        <v>0</v>
      </c>
      <c r="O30" s="20">
        <f t="shared" si="14"/>
        <v>0</v>
      </c>
      <c r="P30" s="20">
        <f t="shared" si="15"/>
        <v>985382.9631549999</v>
      </c>
      <c r="Q30" s="20">
        <f t="shared" si="16"/>
        <v>0</v>
      </c>
      <c r="R30" s="20">
        <f t="shared" si="17"/>
        <v>985382.9631549999</v>
      </c>
      <c r="S30" s="17" t="s">
        <v>21</v>
      </c>
      <c r="T30" s="19" t="s">
        <v>19</v>
      </c>
      <c r="U30" s="21">
        <v>2020</v>
      </c>
      <c r="V30" s="23">
        <f t="shared" si="18"/>
        <v>985382.9631549999</v>
      </c>
      <c r="W30" s="49"/>
      <c r="X30" s="357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</row>
    <row r="31" spans="1:73" ht="15" customHeight="1">
      <c r="A31" s="645" t="s">
        <v>283</v>
      </c>
      <c r="B31" s="13" t="s">
        <v>150</v>
      </c>
      <c r="C31" s="14" t="s">
        <v>68</v>
      </c>
      <c r="D31" s="15"/>
      <c r="E31" s="24">
        <v>9</v>
      </c>
      <c r="F31" s="15" t="s">
        <v>54</v>
      </c>
      <c r="G31" s="17" t="s">
        <v>31</v>
      </c>
      <c r="H31" s="27"/>
      <c r="I31" s="118" t="s">
        <v>69</v>
      </c>
      <c r="J31" s="20">
        <v>786529</v>
      </c>
      <c r="K31" s="20">
        <f t="shared" si="10"/>
        <v>0</v>
      </c>
      <c r="L31" s="20">
        <f t="shared" si="11"/>
        <v>810124.87</v>
      </c>
      <c r="M31" s="20">
        <f t="shared" si="12"/>
        <v>0</v>
      </c>
      <c r="N31" s="20">
        <f t="shared" si="13"/>
        <v>0</v>
      </c>
      <c r="O31" s="20">
        <f t="shared" si="14"/>
        <v>0</v>
      </c>
      <c r="P31" s="20">
        <f t="shared" si="15"/>
        <v>0</v>
      </c>
      <c r="Q31" s="20">
        <f t="shared" si="16"/>
        <v>0</v>
      </c>
      <c r="R31" s="20">
        <f t="shared" si="17"/>
        <v>810124.87</v>
      </c>
      <c r="S31" s="17" t="s">
        <v>21</v>
      </c>
      <c r="T31" s="19" t="s">
        <v>19</v>
      </c>
      <c r="U31" s="21">
        <v>2016</v>
      </c>
      <c r="V31" s="23">
        <f t="shared" si="18"/>
        <v>810124.87</v>
      </c>
      <c r="W31" s="11" t="s">
        <v>23</v>
      </c>
      <c r="X31" s="357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1:73" s="50" customFormat="1" ht="15" customHeight="1">
      <c r="A32" s="15" t="s">
        <v>284</v>
      </c>
      <c r="B32" s="13" t="s">
        <v>151</v>
      </c>
      <c r="C32" s="14" t="s">
        <v>68</v>
      </c>
      <c r="D32" s="15">
        <v>5</v>
      </c>
      <c r="E32" s="24">
        <v>10</v>
      </c>
      <c r="F32" s="15" t="s">
        <v>54</v>
      </c>
      <c r="G32" s="17" t="s">
        <v>31</v>
      </c>
      <c r="H32" s="27"/>
      <c r="I32" s="118" t="s">
        <v>69</v>
      </c>
      <c r="J32" s="20">
        <v>765206</v>
      </c>
      <c r="K32" s="20">
        <f t="shared" si="10"/>
        <v>0</v>
      </c>
      <c r="L32" s="20">
        <f t="shared" si="11"/>
        <v>0</v>
      </c>
      <c r="M32" s="20">
        <f t="shared" si="12"/>
        <v>0</v>
      </c>
      <c r="N32" s="20">
        <f t="shared" si="13"/>
        <v>0</v>
      </c>
      <c r="O32" s="20">
        <f t="shared" si="14"/>
        <v>861246.0944648599</v>
      </c>
      <c r="P32" s="20">
        <f t="shared" si="15"/>
        <v>0</v>
      </c>
      <c r="Q32" s="20">
        <f t="shared" si="16"/>
        <v>0</v>
      </c>
      <c r="R32" s="20">
        <f t="shared" si="17"/>
        <v>861246.0944648599</v>
      </c>
      <c r="S32" s="17" t="s">
        <v>21</v>
      </c>
      <c r="T32" s="19" t="s">
        <v>19</v>
      </c>
      <c r="U32" s="21">
        <v>2019</v>
      </c>
      <c r="V32" s="23">
        <f t="shared" si="18"/>
        <v>861246.0944648599</v>
      </c>
      <c r="W32" s="49" t="s">
        <v>23</v>
      </c>
      <c r="X32" s="357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1:73" s="50" customFormat="1" ht="15" customHeight="1">
      <c r="A33" s="15" t="s">
        <v>285</v>
      </c>
      <c r="B33" s="13" t="s">
        <v>259</v>
      </c>
      <c r="C33" s="14" t="s">
        <v>260</v>
      </c>
      <c r="D33" s="15"/>
      <c r="E33" s="24">
        <v>9</v>
      </c>
      <c r="F33" s="15"/>
      <c r="G33" s="17"/>
      <c r="H33" s="27"/>
      <c r="I33" s="118" t="s">
        <v>69</v>
      </c>
      <c r="J33" s="20">
        <v>285000</v>
      </c>
      <c r="K33" s="20">
        <v>0</v>
      </c>
      <c r="L33" s="20">
        <v>35000</v>
      </c>
      <c r="M33" s="20">
        <v>250000</v>
      </c>
      <c r="N33" s="20">
        <v>0</v>
      </c>
      <c r="O33" s="20">
        <v>0</v>
      </c>
      <c r="P33" s="20">
        <v>0</v>
      </c>
      <c r="Q33" s="20">
        <f t="shared" si="16"/>
        <v>0</v>
      </c>
      <c r="R33" s="20">
        <f>SUM(K33:P33)</f>
        <v>285000</v>
      </c>
      <c r="S33" s="17" t="s">
        <v>21</v>
      </c>
      <c r="T33" s="19" t="s">
        <v>19</v>
      </c>
      <c r="U33" s="21" t="s">
        <v>261</v>
      </c>
      <c r="V33" s="23">
        <f t="shared" si="18"/>
        <v>285000</v>
      </c>
      <c r="W33" s="49"/>
      <c r="X33" s="357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1:24" s="26" customFormat="1" ht="15" customHeight="1">
      <c r="A34" s="15" t="s">
        <v>286</v>
      </c>
      <c r="B34" s="13" t="s">
        <v>75</v>
      </c>
      <c r="C34" s="14" t="s">
        <v>68</v>
      </c>
      <c r="D34" s="15">
        <v>4.5</v>
      </c>
      <c r="E34" s="24">
        <v>10</v>
      </c>
      <c r="F34" s="15" t="s">
        <v>54</v>
      </c>
      <c r="G34" s="17" t="s">
        <v>31</v>
      </c>
      <c r="H34" s="18"/>
      <c r="I34" s="118" t="s">
        <v>69</v>
      </c>
      <c r="J34" s="23">
        <v>749223</v>
      </c>
      <c r="K34" s="20">
        <f>IF($U34=$K$3,$J34,0)</f>
        <v>0</v>
      </c>
      <c r="L34" s="20">
        <f>IF($U34=L$3,$J34*1.03,0)</f>
        <v>0</v>
      </c>
      <c r="M34" s="20">
        <f>IF($U34=M$3,$J34*1.03^2,0)</f>
        <v>0</v>
      </c>
      <c r="N34" s="20">
        <f>IF($U34=N$3,$J34*1.03^3,0)</f>
        <v>0</v>
      </c>
      <c r="O34" s="20">
        <f>IF($U34=O$3,$J34*1.03^4,0)</f>
        <v>0</v>
      </c>
      <c r="P34" s="20">
        <f>IF($U34=P$3,$J34*1.03^5,0)</f>
        <v>868554.7997692688</v>
      </c>
      <c r="Q34" s="20">
        <f t="shared" si="16"/>
        <v>0</v>
      </c>
      <c r="R34" s="20">
        <f>LOOKUP($U34,$K$3:$P$3,$K34:$P34)</f>
        <v>868554.7997692688</v>
      </c>
      <c r="S34" s="17" t="s">
        <v>21</v>
      </c>
      <c r="T34" s="19" t="s">
        <v>19</v>
      </c>
      <c r="U34" s="21">
        <v>2020</v>
      </c>
      <c r="V34" s="23">
        <f t="shared" si="18"/>
        <v>868554.7997692688</v>
      </c>
      <c r="W34" s="11" t="s">
        <v>23</v>
      </c>
      <c r="X34" s="357"/>
    </row>
    <row r="35" spans="1:24" s="26" customFormat="1" ht="15" customHeight="1">
      <c r="A35" s="82" t="s">
        <v>287</v>
      </c>
      <c r="B35" s="384" t="s">
        <v>312</v>
      </c>
      <c r="C35" s="370" t="s">
        <v>313</v>
      </c>
      <c r="D35" s="82"/>
      <c r="E35" s="83">
        <v>7</v>
      </c>
      <c r="F35" s="82"/>
      <c r="G35" s="127"/>
      <c r="H35" s="385"/>
      <c r="I35" s="118" t="s">
        <v>69</v>
      </c>
      <c r="J35" s="386">
        <v>600000</v>
      </c>
      <c r="K35" s="387">
        <f>IF($U35=$K$3,$J35,0)</f>
        <v>0</v>
      </c>
      <c r="L35" s="387">
        <f>IF($U35=L$3,$J35*1.03,0)</f>
        <v>0</v>
      </c>
      <c r="M35" s="387">
        <f>IF($U35=M$3,$J35*1.03^2,0)</f>
        <v>0</v>
      </c>
      <c r="N35" s="387">
        <f>IF($U35=N$3,$J35*1.03^3,0)</f>
        <v>0</v>
      </c>
      <c r="O35" s="387">
        <f>IF($U35=O$3,$J35*1.03^4,0)</f>
        <v>0</v>
      </c>
      <c r="P35" s="387">
        <f>IF($U35=P$3,$J35*1.03^5,0)</f>
        <v>0</v>
      </c>
      <c r="Q35" s="387">
        <f t="shared" si="16"/>
        <v>716431.3779174</v>
      </c>
      <c r="R35" s="387">
        <f>LOOKUP($U35,$K$3:$Q$3,$K35:$Q35)</f>
        <v>716431.3779174</v>
      </c>
      <c r="S35" s="17" t="s">
        <v>21</v>
      </c>
      <c r="T35" s="129" t="s">
        <v>19</v>
      </c>
      <c r="U35" s="388">
        <v>2021</v>
      </c>
      <c r="V35" s="386">
        <f t="shared" si="18"/>
        <v>716431.3779174</v>
      </c>
      <c r="W35" s="11"/>
      <c r="X35" s="357"/>
    </row>
    <row r="36" spans="1:24" s="26" customFormat="1" ht="15" customHeight="1">
      <c r="A36" s="82" t="s">
        <v>288</v>
      </c>
      <c r="B36" s="384" t="s">
        <v>314</v>
      </c>
      <c r="C36" s="370" t="s">
        <v>73</v>
      </c>
      <c r="D36" s="82"/>
      <c r="E36" s="83">
        <v>9</v>
      </c>
      <c r="F36" s="82"/>
      <c r="G36" s="127"/>
      <c r="H36" s="385"/>
      <c r="I36" s="118" t="s">
        <v>69</v>
      </c>
      <c r="J36" s="386">
        <v>10000</v>
      </c>
      <c r="K36" s="387">
        <f>IF($U36=$K$3,$J36,0)</f>
        <v>0</v>
      </c>
      <c r="L36" s="387">
        <f>IF($U36=L$3,$J36*1.03,0)</f>
        <v>10300</v>
      </c>
      <c r="M36" s="387">
        <f>IF($U36=M$3,$J36*1.03^2,0)</f>
        <v>0</v>
      </c>
      <c r="N36" s="387">
        <f>IF($U36=N$3,$J36*1.03^3,0)</f>
        <v>0</v>
      </c>
      <c r="O36" s="387">
        <f>IF($U36=O$3,$J36*1.03^4,0)</f>
        <v>0</v>
      </c>
      <c r="P36" s="387">
        <f>IF($U36=P$3,$J36*1.03^5,0)</f>
        <v>0</v>
      </c>
      <c r="Q36" s="387">
        <f t="shared" si="16"/>
        <v>0</v>
      </c>
      <c r="R36" s="387">
        <f>LOOKUP($U36,$K$3:$Q$3,$K36:$Q36)</f>
        <v>10300</v>
      </c>
      <c r="S36" s="17" t="s">
        <v>21</v>
      </c>
      <c r="T36" s="129">
        <v>90000</v>
      </c>
      <c r="U36" s="388">
        <v>2016</v>
      </c>
      <c r="V36" s="23">
        <f>R36+T36</f>
        <v>100300</v>
      </c>
      <c r="W36" s="11"/>
      <c r="X36" s="357"/>
    </row>
    <row r="37" spans="1:24" s="26" customFormat="1" ht="15" customHeight="1">
      <c r="A37" s="82" t="s">
        <v>289</v>
      </c>
      <c r="B37" s="384" t="s">
        <v>315</v>
      </c>
      <c r="C37" s="370" t="s">
        <v>73</v>
      </c>
      <c r="D37" s="82"/>
      <c r="E37" s="83">
        <v>9</v>
      </c>
      <c r="F37" s="82"/>
      <c r="G37" s="127"/>
      <c r="H37" s="385"/>
      <c r="I37" s="118" t="s">
        <v>69</v>
      </c>
      <c r="J37" s="386">
        <v>10000</v>
      </c>
      <c r="K37" s="387">
        <f>IF($U37=$K$3,$J37,0)</f>
        <v>0</v>
      </c>
      <c r="L37" s="387">
        <f>IF($U37=L$3,$J37*1.03,0)</f>
        <v>0</v>
      </c>
      <c r="M37" s="387">
        <f>IF($U37=M$3,$J37*1.03^2,0)</f>
        <v>10609</v>
      </c>
      <c r="N37" s="387">
        <f>IF($U37=N$3,$J37*1.03^3,0)</f>
        <v>0</v>
      </c>
      <c r="O37" s="387">
        <f>IF($U37=O$3,$J37*1.03^4,0)</f>
        <v>0</v>
      </c>
      <c r="P37" s="387">
        <f>IF($U37=P$3,$J37*1.03^5,0)</f>
        <v>0</v>
      </c>
      <c r="Q37" s="387">
        <f t="shared" si="16"/>
        <v>0</v>
      </c>
      <c r="R37" s="387">
        <f>LOOKUP($U37,$K$3:$Q$3,$K37:$Q37)</f>
        <v>10609</v>
      </c>
      <c r="S37" s="17" t="s">
        <v>21</v>
      </c>
      <c r="T37" s="129">
        <v>90000</v>
      </c>
      <c r="U37" s="388">
        <v>2017</v>
      </c>
      <c r="V37" s="23">
        <f>R37+T37</f>
        <v>100609</v>
      </c>
      <c r="W37" s="11"/>
      <c r="X37" s="357"/>
    </row>
    <row r="38" spans="1:24" s="26" customFormat="1" ht="15" customHeight="1" thickBot="1">
      <c r="A38" s="392" t="s">
        <v>290</v>
      </c>
      <c r="B38" s="393" t="s">
        <v>316</v>
      </c>
      <c r="C38" s="394" t="s">
        <v>317</v>
      </c>
      <c r="D38" s="392"/>
      <c r="E38" s="395">
        <v>9</v>
      </c>
      <c r="F38" s="392"/>
      <c r="G38" s="396"/>
      <c r="H38" s="397"/>
      <c r="I38" s="398" t="s">
        <v>69</v>
      </c>
      <c r="J38" s="399">
        <v>500000</v>
      </c>
      <c r="K38" s="33">
        <f>IF($U38=$K$3,$J38,0)</f>
        <v>0</v>
      </c>
      <c r="L38" s="33">
        <f>IF($U38=L$3,$J38*1.03,0)</f>
        <v>0</v>
      </c>
      <c r="M38" s="33">
        <f>IF($U38=M$3,$J38*1.03^2,0)</f>
        <v>0</v>
      </c>
      <c r="N38" s="33">
        <f>IF($U38=N$3,$J38*1.03^3,0)</f>
        <v>546363.5</v>
      </c>
      <c r="O38" s="33">
        <f>IF($U38=O$3,$J38*1.03^4,0)</f>
        <v>0</v>
      </c>
      <c r="P38" s="33">
        <f>IF($U38=P$3,$J38*1.03^5,0)</f>
        <v>0</v>
      </c>
      <c r="Q38" s="33">
        <f t="shared" si="16"/>
        <v>0</v>
      </c>
      <c r="R38" s="33">
        <f>LOOKUP($U38,$K$3:$Q$3,$K38:$Q38)</f>
        <v>546363.5</v>
      </c>
      <c r="S38" s="59" t="s">
        <v>21</v>
      </c>
      <c r="T38" s="34">
        <v>250000</v>
      </c>
      <c r="U38" s="400">
        <v>2018</v>
      </c>
      <c r="V38" s="57">
        <f>R38+T38</f>
        <v>796363.5</v>
      </c>
      <c r="W38" s="11"/>
      <c r="X38" s="357"/>
    </row>
    <row r="39" spans="1:24" s="26" customFormat="1" ht="15" customHeight="1">
      <c r="A39" s="120"/>
      <c r="B39" s="35" t="s">
        <v>27</v>
      </c>
      <c r="C39" s="36"/>
      <c r="D39" s="37"/>
      <c r="E39" s="38"/>
      <c r="F39" s="39"/>
      <c r="G39" s="39"/>
      <c r="H39" s="40"/>
      <c r="I39" s="37"/>
      <c r="J39" s="41">
        <f aca="true" t="shared" si="19" ref="J39:R39">SUM(J26:J38)</f>
        <v>11073103</v>
      </c>
      <c r="K39" s="41">
        <f t="shared" si="19"/>
        <v>0</v>
      </c>
      <c r="L39" s="41">
        <f t="shared" si="19"/>
        <v>1383907.57</v>
      </c>
      <c r="M39" s="41">
        <f t="shared" si="19"/>
        <v>1008364.2078999999</v>
      </c>
      <c r="N39" s="41">
        <f t="shared" si="19"/>
        <v>546363.5</v>
      </c>
      <c r="O39" s="41">
        <f t="shared" si="19"/>
        <v>1760779.7476283</v>
      </c>
      <c r="P39" s="41">
        <f t="shared" si="19"/>
        <v>7070671.097274268</v>
      </c>
      <c r="Q39" s="41">
        <f t="shared" si="19"/>
        <v>716431.3779174</v>
      </c>
      <c r="R39" s="41">
        <f t="shared" si="19"/>
        <v>12486517.500719968</v>
      </c>
      <c r="S39" s="41" t="s">
        <v>28</v>
      </c>
      <c r="T39" s="41">
        <f>SUM(T26:T38)</f>
        <v>930000</v>
      </c>
      <c r="U39" s="41" t="s">
        <v>28</v>
      </c>
      <c r="V39" s="41">
        <f>SUM(V26:V38)</f>
        <v>13416517.500719968</v>
      </c>
      <c r="W39" s="11" t="s">
        <v>23</v>
      </c>
      <c r="X39" s="357"/>
    </row>
    <row r="40" spans="1:24" s="26" customFormat="1" ht="15" customHeight="1">
      <c r="A40" s="37"/>
      <c r="B40" s="35"/>
      <c r="C40" s="36"/>
      <c r="D40" s="37"/>
      <c r="E40" s="38"/>
      <c r="F40" s="39"/>
      <c r="G40" s="39"/>
      <c r="H40" s="40"/>
      <c r="I40" s="206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11"/>
      <c r="X40" s="357"/>
    </row>
    <row r="41" spans="1:24" s="26" customFormat="1" ht="24.75" customHeight="1">
      <c r="A41" s="92"/>
      <c r="B41" s="672" t="s">
        <v>400</v>
      </c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2"/>
      <c r="Q41" s="672"/>
      <c r="R41" s="672"/>
      <c r="S41" s="93"/>
      <c r="T41" s="94"/>
      <c r="U41" s="95"/>
      <c r="V41" s="96"/>
      <c r="W41" s="11"/>
      <c r="X41" s="357"/>
    </row>
    <row r="42" spans="1:24" s="26" customFormat="1" ht="18.75" customHeight="1">
      <c r="A42" s="654" t="s">
        <v>0</v>
      </c>
      <c r="B42" s="656" t="s">
        <v>1</v>
      </c>
      <c r="C42" s="656" t="s">
        <v>2</v>
      </c>
      <c r="D42" s="653" t="s">
        <v>3</v>
      </c>
      <c r="E42" s="659" t="s">
        <v>4</v>
      </c>
      <c r="F42" s="653" t="s">
        <v>5</v>
      </c>
      <c r="G42" s="653" t="s">
        <v>6</v>
      </c>
      <c r="H42" s="100"/>
      <c r="I42" s="653" t="s">
        <v>7</v>
      </c>
      <c r="J42" s="661" t="s">
        <v>8</v>
      </c>
      <c r="K42" s="653" t="s">
        <v>9</v>
      </c>
      <c r="L42" s="653"/>
      <c r="M42" s="653"/>
      <c r="N42" s="653"/>
      <c r="O42" s="653"/>
      <c r="P42" s="653"/>
      <c r="Q42" s="98"/>
      <c r="R42" s="653" t="s">
        <v>10</v>
      </c>
      <c r="S42" s="653" t="s">
        <v>11</v>
      </c>
      <c r="T42" s="661" t="s">
        <v>12</v>
      </c>
      <c r="U42" s="102"/>
      <c r="V42" s="660" t="s">
        <v>13</v>
      </c>
      <c r="W42" s="11"/>
      <c r="X42" s="357"/>
    </row>
    <row r="43" spans="1:24" s="26" customFormat="1" ht="20.25" customHeight="1">
      <c r="A43" s="655"/>
      <c r="B43" s="656"/>
      <c r="C43" s="656"/>
      <c r="D43" s="653"/>
      <c r="E43" s="659"/>
      <c r="F43" s="653"/>
      <c r="G43" s="653"/>
      <c r="H43" s="101" t="s">
        <v>14</v>
      </c>
      <c r="I43" s="653"/>
      <c r="J43" s="661"/>
      <c r="K43" s="98">
        <v>2015</v>
      </c>
      <c r="L43" s="98">
        <v>2016</v>
      </c>
      <c r="M43" s="98">
        <v>2017</v>
      </c>
      <c r="N43" s="98">
        <v>2018</v>
      </c>
      <c r="O43" s="98">
        <v>2019</v>
      </c>
      <c r="P43" s="98">
        <v>2020</v>
      </c>
      <c r="Q43" s="98">
        <v>2021</v>
      </c>
      <c r="R43" s="653"/>
      <c r="S43" s="653"/>
      <c r="T43" s="661"/>
      <c r="U43" s="99" t="s">
        <v>15</v>
      </c>
      <c r="V43" s="660"/>
      <c r="W43" s="11"/>
      <c r="X43" s="357"/>
    </row>
    <row r="44" spans="1:24" s="26" customFormat="1" ht="12.75">
      <c r="A44" s="116"/>
      <c r="B44" s="652" t="s">
        <v>76</v>
      </c>
      <c r="C44" s="652"/>
      <c r="D44" s="62"/>
      <c r="E44" s="63"/>
      <c r="F44" s="62"/>
      <c r="G44" s="62"/>
      <c r="H44" s="64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5"/>
      <c r="U44" s="63"/>
      <c r="V44" s="66"/>
      <c r="W44" s="11" t="s">
        <v>23</v>
      </c>
      <c r="X44" s="357"/>
    </row>
    <row r="45" spans="1:73" s="45" customFormat="1" ht="15" customHeight="1">
      <c r="A45" s="634" t="s">
        <v>291</v>
      </c>
      <c r="B45" s="13" t="s">
        <v>77</v>
      </c>
      <c r="C45" s="28" t="s">
        <v>78</v>
      </c>
      <c r="D45" s="15">
        <v>2</v>
      </c>
      <c r="E45" s="24">
        <v>7</v>
      </c>
      <c r="F45" s="15" t="s">
        <v>54</v>
      </c>
      <c r="G45" s="15" t="s">
        <v>43</v>
      </c>
      <c r="H45" s="22"/>
      <c r="I45" s="17" t="s">
        <v>79</v>
      </c>
      <c r="J45" s="23">
        <v>650000</v>
      </c>
      <c r="K45" s="20">
        <f aca="true" t="shared" si="20" ref="K45:K51">IF($U45=$K$3,$J45,0)</f>
        <v>0</v>
      </c>
      <c r="L45" s="20">
        <f aca="true" t="shared" si="21" ref="L45:L51">IF($U45=L$3,$J45*1.03,0)</f>
        <v>0</v>
      </c>
      <c r="M45" s="20">
        <f aca="true" t="shared" si="22" ref="M45:M51">IF($U45=M$3,$J45*1.03^2,0)</f>
        <v>0</v>
      </c>
      <c r="N45" s="20">
        <f aca="true" t="shared" si="23" ref="N45:N51">IF($U45=N$3,$J45*1.03^3,0)</f>
        <v>710272.55</v>
      </c>
      <c r="O45" s="20">
        <f aca="true" t="shared" si="24" ref="O45:O51">IF($U45=O$3,$J45*1.03^4,0)</f>
        <v>0</v>
      </c>
      <c r="P45" s="20">
        <f aca="true" t="shared" si="25" ref="P45:P51">IF($U45=P$3,$J45*1.03^5,0)</f>
        <v>0</v>
      </c>
      <c r="Q45" s="20">
        <f aca="true" t="shared" si="26" ref="Q45:Q51">IF($U45=Q$3,$J45*1.03^6,0)</f>
        <v>0</v>
      </c>
      <c r="R45" s="20">
        <f aca="true" t="shared" si="27" ref="R45:R51">LOOKUP($U45,$K$3:$P$3,$K45:$P45)</f>
        <v>710272.55</v>
      </c>
      <c r="S45" s="15" t="s">
        <v>21</v>
      </c>
      <c r="T45" s="23" t="s">
        <v>19</v>
      </c>
      <c r="U45" s="24">
        <v>2018</v>
      </c>
      <c r="V45" s="23">
        <f aca="true" t="shared" si="28" ref="V45:V51">R45</f>
        <v>710272.55</v>
      </c>
      <c r="W45" s="43"/>
      <c r="X45" s="349"/>
      <c r="Y45" s="350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</row>
    <row r="46" spans="1:73" ht="15" customHeight="1">
      <c r="A46" s="635" t="s">
        <v>292</v>
      </c>
      <c r="B46" s="13" t="s">
        <v>80</v>
      </c>
      <c r="C46" s="28" t="s">
        <v>81</v>
      </c>
      <c r="D46" s="15"/>
      <c r="E46" s="24">
        <v>8</v>
      </c>
      <c r="F46" s="15" t="s">
        <v>54</v>
      </c>
      <c r="G46" s="15" t="s">
        <v>22</v>
      </c>
      <c r="H46" s="22"/>
      <c r="I46" s="17" t="s">
        <v>79</v>
      </c>
      <c r="J46" s="23">
        <v>325000</v>
      </c>
      <c r="K46" s="20">
        <f t="shared" si="20"/>
        <v>0</v>
      </c>
      <c r="L46" s="20">
        <f t="shared" si="21"/>
        <v>0</v>
      </c>
      <c r="M46" s="20">
        <f t="shared" si="22"/>
        <v>0</v>
      </c>
      <c r="N46" s="20">
        <f t="shared" si="23"/>
        <v>0</v>
      </c>
      <c r="O46" s="20">
        <f t="shared" si="24"/>
        <v>365790.36325</v>
      </c>
      <c r="P46" s="20">
        <f t="shared" si="25"/>
        <v>0</v>
      </c>
      <c r="Q46" s="20">
        <f t="shared" si="26"/>
        <v>0</v>
      </c>
      <c r="R46" s="20">
        <f t="shared" si="27"/>
        <v>365790.36325</v>
      </c>
      <c r="S46" s="15" t="s">
        <v>21</v>
      </c>
      <c r="T46" s="23" t="s">
        <v>19</v>
      </c>
      <c r="U46" s="24">
        <v>2019</v>
      </c>
      <c r="V46" s="23">
        <f t="shared" si="28"/>
        <v>365790.36325</v>
      </c>
      <c r="W46" s="79"/>
      <c r="X46" s="360"/>
      <c r="Y46" s="26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</row>
    <row r="47" spans="1:73" s="8" customFormat="1" ht="15" customHeight="1">
      <c r="A47" s="636" t="s">
        <v>293</v>
      </c>
      <c r="B47" s="13" t="s">
        <v>82</v>
      </c>
      <c r="C47" s="28" t="s">
        <v>83</v>
      </c>
      <c r="D47" s="15">
        <v>1</v>
      </c>
      <c r="E47" s="24">
        <v>8</v>
      </c>
      <c r="F47" s="15" t="s">
        <v>54</v>
      </c>
      <c r="G47" s="15" t="s">
        <v>43</v>
      </c>
      <c r="H47" s="22"/>
      <c r="I47" s="17" t="s">
        <v>79</v>
      </c>
      <c r="J47" s="23">
        <v>325000</v>
      </c>
      <c r="K47" s="20">
        <f t="shared" si="20"/>
        <v>0</v>
      </c>
      <c r="L47" s="20">
        <f t="shared" si="21"/>
        <v>0</v>
      </c>
      <c r="M47" s="20">
        <f t="shared" si="22"/>
        <v>0</v>
      </c>
      <c r="N47" s="20">
        <f t="shared" si="23"/>
        <v>0</v>
      </c>
      <c r="O47" s="20">
        <f t="shared" si="24"/>
        <v>0</v>
      </c>
      <c r="P47" s="20">
        <f t="shared" si="25"/>
        <v>376764.0741474999</v>
      </c>
      <c r="Q47" s="20">
        <f t="shared" si="26"/>
        <v>0</v>
      </c>
      <c r="R47" s="20">
        <f t="shared" si="27"/>
        <v>376764.0741474999</v>
      </c>
      <c r="S47" s="15" t="s">
        <v>21</v>
      </c>
      <c r="T47" s="23" t="s">
        <v>19</v>
      </c>
      <c r="U47" s="24">
        <v>2020</v>
      </c>
      <c r="V47" s="23">
        <f t="shared" si="28"/>
        <v>376764.0741474999</v>
      </c>
      <c r="W47" s="9"/>
      <c r="X47" s="358"/>
      <c r="Y47" s="353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</row>
    <row r="48" spans="1:73" s="2" customFormat="1" ht="15" customHeight="1">
      <c r="A48" s="637" t="s">
        <v>294</v>
      </c>
      <c r="B48" s="13" t="s">
        <v>84</v>
      </c>
      <c r="C48" s="28" t="s">
        <v>85</v>
      </c>
      <c r="D48" s="15"/>
      <c r="E48" s="24">
        <v>9</v>
      </c>
      <c r="F48" s="15" t="s">
        <v>54</v>
      </c>
      <c r="G48" s="15" t="s">
        <v>22</v>
      </c>
      <c r="H48" s="22"/>
      <c r="I48" s="17" t="s">
        <v>79</v>
      </c>
      <c r="J48" s="23">
        <v>1000000</v>
      </c>
      <c r="K48" s="20">
        <f t="shared" si="20"/>
        <v>0</v>
      </c>
      <c r="L48" s="20">
        <f t="shared" si="21"/>
        <v>0</v>
      </c>
      <c r="M48" s="20">
        <f t="shared" si="22"/>
        <v>1060900</v>
      </c>
      <c r="N48" s="20">
        <f t="shared" si="23"/>
        <v>0</v>
      </c>
      <c r="O48" s="20">
        <f t="shared" si="24"/>
        <v>0</v>
      </c>
      <c r="P48" s="20">
        <f t="shared" si="25"/>
        <v>0</v>
      </c>
      <c r="Q48" s="20">
        <f t="shared" si="26"/>
        <v>0</v>
      </c>
      <c r="R48" s="20">
        <f t="shared" si="27"/>
        <v>1060900</v>
      </c>
      <c r="S48" s="15" t="s">
        <v>21</v>
      </c>
      <c r="T48" s="23" t="s">
        <v>19</v>
      </c>
      <c r="U48" s="24">
        <v>2017</v>
      </c>
      <c r="V48" s="23">
        <f t="shared" si="28"/>
        <v>1060900</v>
      </c>
      <c r="W48" s="11" t="s">
        <v>23</v>
      </c>
      <c r="X48" s="357"/>
      <c r="Y48" s="48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</row>
    <row r="49" spans="1:73" s="12" customFormat="1" ht="15" customHeight="1">
      <c r="A49" s="638" t="s">
        <v>295</v>
      </c>
      <c r="B49" s="13" t="s">
        <v>86</v>
      </c>
      <c r="C49" s="28" t="s">
        <v>85</v>
      </c>
      <c r="D49" s="15">
        <v>2.5</v>
      </c>
      <c r="E49" s="24">
        <v>9</v>
      </c>
      <c r="F49" s="15" t="s">
        <v>54</v>
      </c>
      <c r="G49" s="15" t="s">
        <v>43</v>
      </c>
      <c r="H49" s="22"/>
      <c r="I49" s="17" t="s">
        <v>79</v>
      </c>
      <c r="J49" s="23">
        <v>900000</v>
      </c>
      <c r="K49" s="20">
        <f t="shared" si="20"/>
        <v>0</v>
      </c>
      <c r="L49" s="20">
        <f t="shared" si="21"/>
        <v>0</v>
      </c>
      <c r="M49" s="20">
        <f t="shared" si="22"/>
        <v>0</v>
      </c>
      <c r="N49" s="20">
        <f t="shared" si="23"/>
        <v>983454.3</v>
      </c>
      <c r="O49" s="20">
        <f t="shared" si="24"/>
        <v>0</v>
      </c>
      <c r="P49" s="20">
        <f t="shared" si="25"/>
        <v>0</v>
      </c>
      <c r="Q49" s="20">
        <f t="shared" si="26"/>
        <v>0</v>
      </c>
      <c r="R49" s="20">
        <f t="shared" si="27"/>
        <v>983454.3</v>
      </c>
      <c r="S49" s="15" t="s">
        <v>21</v>
      </c>
      <c r="T49" s="23" t="s">
        <v>19</v>
      </c>
      <c r="U49" s="24">
        <v>2018</v>
      </c>
      <c r="V49" s="23">
        <f t="shared" si="28"/>
        <v>983454.3</v>
      </c>
      <c r="W49" s="11" t="s">
        <v>23</v>
      </c>
      <c r="X49" s="357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</row>
    <row r="50" spans="1:73" s="12" customFormat="1" ht="15" customHeight="1">
      <c r="A50" s="638" t="s">
        <v>296</v>
      </c>
      <c r="B50" s="14" t="s">
        <v>87</v>
      </c>
      <c r="C50" s="28" t="s">
        <v>249</v>
      </c>
      <c r="D50" s="15">
        <v>1</v>
      </c>
      <c r="E50" s="24">
        <v>10</v>
      </c>
      <c r="F50" s="15" t="s">
        <v>54</v>
      </c>
      <c r="G50" s="15" t="s">
        <v>43</v>
      </c>
      <c r="H50" s="22">
        <v>43873</v>
      </c>
      <c r="I50" s="15" t="s">
        <v>79</v>
      </c>
      <c r="J50" s="23">
        <v>325000</v>
      </c>
      <c r="K50" s="20">
        <f t="shared" si="20"/>
        <v>0</v>
      </c>
      <c r="L50" s="20">
        <f t="shared" si="21"/>
        <v>0</v>
      </c>
      <c r="M50" s="20">
        <f t="shared" si="22"/>
        <v>344792.5</v>
      </c>
      <c r="N50" s="20">
        <f t="shared" si="23"/>
        <v>0</v>
      </c>
      <c r="O50" s="20">
        <f t="shared" si="24"/>
        <v>0</v>
      </c>
      <c r="P50" s="20">
        <f t="shared" si="25"/>
        <v>0</v>
      </c>
      <c r="Q50" s="20">
        <f t="shared" si="26"/>
        <v>0</v>
      </c>
      <c r="R50" s="20">
        <f t="shared" si="27"/>
        <v>344792.5</v>
      </c>
      <c r="S50" s="15" t="s">
        <v>21</v>
      </c>
      <c r="T50" s="23" t="s">
        <v>19</v>
      </c>
      <c r="U50" s="24">
        <v>2017</v>
      </c>
      <c r="V50" s="23">
        <f t="shared" si="28"/>
        <v>344792.5</v>
      </c>
      <c r="W50" s="11"/>
      <c r="X50" s="357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</row>
    <row r="51" spans="1:73" s="12" customFormat="1" ht="15" customHeight="1" thickBot="1">
      <c r="A51" s="639" t="s">
        <v>305</v>
      </c>
      <c r="B51" s="53" t="s">
        <v>88</v>
      </c>
      <c r="C51" s="54" t="s">
        <v>89</v>
      </c>
      <c r="D51" s="55"/>
      <c r="E51" s="56" t="s">
        <v>90</v>
      </c>
      <c r="F51" s="55"/>
      <c r="G51" s="55"/>
      <c r="H51" s="365"/>
      <c r="I51" s="55" t="s">
        <v>79</v>
      </c>
      <c r="J51" s="57">
        <v>55742</v>
      </c>
      <c r="K51" s="58">
        <f t="shared" si="20"/>
        <v>0</v>
      </c>
      <c r="L51" s="58">
        <f t="shared" si="21"/>
        <v>57414.26</v>
      </c>
      <c r="M51" s="58">
        <f t="shared" si="22"/>
        <v>0</v>
      </c>
      <c r="N51" s="58">
        <f t="shared" si="23"/>
        <v>0</v>
      </c>
      <c r="O51" s="58">
        <f t="shared" si="24"/>
        <v>0</v>
      </c>
      <c r="P51" s="58">
        <f t="shared" si="25"/>
        <v>0</v>
      </c>
      <c r="Q51" s="58">
        <f t="shared" si="26"/>
        <v>0</v>
      </c>
      <c r="R51" s="58">
        <f t="shared" si="27"/>
        <v>57414.26</v>
      </c>
      <c r="S51" s="55" t="s">
        <v>21</v>
      </c>
      <c r="T51" s="57" t="s">
        <v>19</v>
      </c>
      <c r="U51" s="56">
        <v>2016</v>
      </c>
      <c r="V51" s="57">
        <f t="shared" si="28"/>
        <v>57414.26</v>
      </c>
      <c r="W51" s="11"/>
      <c r="X51" s="357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</row>
    <row r="52" spans="1:73" s="12" customFormat="1" ht="10.5">
      <c r="A52" s="120"/>
      <c r="B52" s="35" t="s">
        <v>27</v>
      </c>
      <c r="C52" s="36"/>
      <c r="D52" s="37"/>
      <c r="E52" s="38"/>
      <c r="F52" s="39"/>
      <c r="G52" s="39"/>
      <c r="H52" s="40"/>
      <c r="I52" s="37"/>
      <c r="J52" s="41">
        <f aca="true" t="shared" si="29" ref="J52:Q52">SUM(J45:J51)</f>
        <v>3580742</v>
      </c>
      <c r="K52" s="41">
        <f t="shared" si="29"/>
        <v>0</v>
      </c>
      <c r="L52" s="41">
        <f t="shared" si="29"/>
        <v>57414.26</v>
      </c>
      <c r="M52" s="41">
        <f t="shared" si="29"/>
        <v>1405692.5</v>
      </c>
      <c r="N52" s="41">
        <f t="shared" si="29"/>
        <v>1693726.85</v>
      </c>
      <c r="O52" s="41">
        <f t="shared" si="29"/>
        <v>365790.36325</v>
      </c>
      <c r="P52" s="41">
        <f t="shared" si="29"/>
        <v>376764.0741474999</v>
      </c>
      <c r="Q52" s="41">
        <f t="shared" si="29"/>
        <v>0</v>
      </c>
      <c r="R52" s="41">
        <f>SUM(R45:R51)</f>
        <v>3899388.0473975</v>
      </c>
      <c r="S52" s="37" t="s">
        <v>28</v>
      </c>
      <c r="T52" s="41">
        <f>SUM(T45:T51)</f>
        <v>0</v>
      </c>
      <c r="U52" s="42"/>
      <c r="V52" s="41">
        <f>SUM(V45:V51)</f>
        <v>3899388.0473975</v>
      </c>
      <c r="W52" s="11" t="s">
        <v>23</v>
      </c>
      <c r="X52" s="357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</row>
    <row r="53" spans="1:73" s="12" customFormat="1" ht="10.5">
      <c r="A53" s="120"/>
      <c r="B53" s="35"/>
      <c r="C53" s="36"/>
      <c r="D53" s="37"/>
      <c r="E53" s="38"/>
      <c r="F53" s="39"/>
      <c r="G53" s="39"/>
      <c r="H53" s="40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84"/>
      <c r="T53" s="41"/>
      <c r="U53" s="42"/>
      <c r="V53" s="41"/>
      <c r="W53" s="11"/>
      <c r="X53" s="357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</row>
    <row r="54" spans="1:73" s="12" customFormat="1" ht="12.75">
      <c r="A54" s="116"/>
      <c r="B54" s="652" t="s">
        <v>91</v>
      </c>
      <c r="C54" s="652"/>
      <c r="D54" s="62"/>
      <c r="E54" s="63"/>
      <c r="F54" s="62"/>
      <c r="G54" s="62"/>
      <c r="H54" s="64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5"/>
      <c r="U54" s="63"/>
      <c r="V54" s="66"/>
      <c r="W54" s="11" t="s">
        <v>23</v>
      </c>
      <c r="X54" s="357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</row>
    <row r="55" spans="1:73" s="45" customFormat="1" ht="15.75" customHeight="1">
      <c r="A55" s="638" t="s">
        <v>297</v>
      </c>
      <c r="B55" s="13" t="s">
        <v>319</v>
      </c>
      <c r="C55" s="28" t="s">
        <v>92</v>
      </c>
      <c r="D55" s="15"/>
      <c r="E55" s="21">
        <v>5</v>
      </c>
      <c r="F55" s="15" t="s">
        <v>54</v>
      </c>
      <c r="G55" s="15" t="s">
        <v>43</v>
      </c>
      <c r="H55" s="30"/>
      <c r="I55" s="15" t="s">
        <v>93</v>
      </c>
      <c r="J55" s="23">
        <v>1500000</v>
      </c>
      <c r="K55" s="20">
        <f aca="true" t="shared" si="30" ref="K55:K62">IF($U55=$K$3,$J55,0)</f>
        <v>0</v>
      </c>
      <c r="L55" s="20">
        <f aca="true" t="shared" si="31" ref="L55:L62">IF($U55=L$3,$J55*1.03,0)</f>
        <v>0</v>
      </c>
      <c r="M55" s="20">
        <f aca="true" t="shared" si="32" ref="M55:M62">IF($U55=M$3,$J55*1.03^2,0)</f>
        <v>1591350</v>
      </c>
      <c r="N55" s="20">
        <f aca="true" t="shared" si="33" ref="N55:N62">IF($U55=N$3,$J55*1.03^3,0)</f>
        <v>0</v>
      </c>
      <c r="O55" s="20">
        <f aca="true" t="shared" si="34" ref="O55:O62">IF($U55=O$3,$J55*1.03^4,0)</f>
        <v>0</v>
      </c>
      <c r="P55" s="20">
        <f aca="true" t="shared" si="35" ref="P55:P62">IF($U55=P$3,$J55*1.03^5,0)</f>
        <v>0</v>
      </c>
      <c r="Q55" s="20">
        <f aca="true" t="shared" si="36" ref="Q55:Q62">IF($U55=Q$3,$J55*1.03^6,0)</f>
        <v>0</v>
      </c>
      <c r="R55" s="20">
        <f aca="true" t="shared" si="37" ref="R55:R62">LOOKUP($U55,$K$3:$P$3,$K55:$P55)</f>
        <v>1591350</v>
      </c>
      <c r="S55" s="17" t="s">
        <v>94</v>
      </c>
      <c r="T55" s="23">
        <f>J55*3</f>
        <v>4500000</v>
      </c>
      <c r="U55" s="24">
        <v>2017</v>
      </c>
      <c r="V55" s="23">
        <f>R55+T55</f>
        <v>6091350</v>
      </c>
      <c r="W55" s="43"/>
      <c r="X55" s="349"/>
      <c r="Y55" s="350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355"/>
      <c r="BB55" s="355"/>
      <c r="BC55" s="355"/>
      <c r="BD55" s="355"/>
      <c r="BE55" s="355"/>
      <c r="BF55" s="355"/>
      <c r="BG55" s="355"/>
      <c r="BH55" s="355"/>
      <c r="BI55" s="355"/>
      <c r="BJ55" s="355"/>
      <c r="BK55" s="355"/>
      <c r="BL55" s="355"/>
      <c r="BM55" s="355"/>
      <c r="BN55" s="355"/>
      <c r="BO55" s="355"/>
      <c r="BP55" s="355"/>
      <c r="BQ55" s="355"/>
      <c r="BR55" s="355"/>
      <c r="BS55" s="355"/>
      <c r="BT55" s="355"/>
      <c r="BU55" s="355"/>
    </row>
    <row r="56" spans="1:73" s="45" customFormat="1" ht="15" customHeight="1">
      <c r="A56" s="638" t="s">
        <v>298</v>
      </c>
      <c r="B56" s="13" t="s">
        <v>95</v>
      </c>
      <c r="C56" s="14" t="s">
        <v>96</v>
      </c>
      <c r="D56" s="15"/>
      <c r="E56" s="24">
        <v>9</v>
      </c>
      <c r="F56" s="15" t="s">
        <v>54</v>
      </c>
      <c r="G56" s="17" t="s">
        <v>38</v>
      </c>
      <c r="H56" s="20"/>
      <c r="I56" s="15" t="s">
        <v>93</v>
      </c>
      <c r="J56" s="23">
        <v>1500000</v>
      </c>
      <c r="K56" s="20">
        <f t="shared" si="30"/>
        <v>0</v>
      </c>
      <c r="L56" s="20">
        <f t="shared" si="31"/>
        <v>0</v>
      </c>
      <c r="M56" s="20">
        <f t="shared" si="32"/>
        <v>0</v>
      </c>
      <c r="N56" s="20">
        <f t="shared" si="33"/>
        <v>0</v>
      </c>
      <c r="O56" s="20">
        <f t="shared" si="34"/>
        <v>1688263.2149999999</v>
      </c>
      <c r="P56" s="20">
        <f t="shared" si="35"/>
        <v>0</v>
      </c>
      <c r="Q56" s="20">
        <f t="shared" si="36"/>
        <v>0</v>
      </c>
      <c r="R56" s="20">
        <f t="shared" si="37"/>
        <v>1688263.2149999999</v>
      </c>
      <c r="S56" s="15" t="s">
        <v>72</v>
      </c>
      <c r="T56" s="23" t="s">
        <v>19</v>
      </c>
      <c r="U56" s="24">
        <v>2019</v>
      </c>
      <c r="V56" s="23">
        <f>R56</f>
        <v>1688263.2149999999</v>
      </c>
      <c r="W56" s="43"/>
      <c r="X56" s="349"/>
      <c r="Y56" s="350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355"/>
      <c r="BC56" s="355"/>
      <c r="BD56" s="355"/>
      <c r="BE56" s="355"/>
      <c r="BF56" s="355"/>
      <c r="BG56" s="355"/>
      <c r="BH56" s="355"/>
      <c r="BI56" s="355"/>
      <c r="BJ56" s="355"/>
      <c r="BK56" s="355"/>
      <c r="BL56" s="355"/>
      <c r="BM56" s="355"/>
      <c r="BN56" s="355"/>
      <c r="BO56" s="355"/>
      <c r="BP56" s="355"/>
      <c r="BQ56" s="355"/>
      <c r="BR56" s="355"/>
      <c r="BS56" s="355"/>
      <c r="BT56" s="355"/>
      <c r="BU56" s="355"/>
    </row>
    <row r="57" spans="1:73" s="45" customFormat="1" ht="15" customHeight="1">
      <c r="A57" s="638" t="s">
        <v>299</v>
      </c>
      <c r="B57" s="13" t="s">
        <v>97</v>
      </c>
      <c r="C57" s="14" t="s">
        <v>250</v>
      </c>
      <c r="D57" s="15"/>
      <c r="E57" s="21" t="s">
        <v>98</v>
      </c>
      <c r="F57" s="15" t="s">
        <v>54</v>
      </c>
      <c r="G57" s="15" t="s">
        <v>43</v>
      </c>
      <c r="H57" s="30"/>
      <c r="I57" s="15" t="s">
        <v>93</v>
      </c>
      <c r="J57" s="23">
        <v>1500000</v>
      </c>
      <c r="K57" s="20">
        <f t="shared" si="30"/>
        <v>0</v>
      </c>
      <c r="L57" s="20">
        <f t="shared" si="31"/>
        <v>0</v>
      </c>
      <c r="M57" s="20">
        <f t="shared" si="32"/>
        <v>0</v>
      </c>
      <c r="N57" s="20">
        <f t="shared" si="33"/>
        <v>0</v>
      </c>
      <c r="O57" s="20">
        <f t="shared" si="34"/>
        <v>0</v>
      </c>
      <c r="P57" s="20">
        <f t="shared" si="35"/>
        <v>1738911.1114499997</v>
      </c>
      <c r="Q57" s="20">
        <f t="shared" si="36"/>
        <v>0</v>
      </c>
      <c r="R57" s="20">
        <f t="shared" si="37"/>
        <v>1738911.1114499997</v>
      </c>
      <c r="S57" s="17" t="s">
        <v>21</v>
      </c>
      <c r="T57" s="23">
        <v>3000000</v>
      </c>
      <c r="U57" s="24">
        <v>2020</v>
      </c>
      <c r="V57" s="23">
        <f>R57+T57</f>
        <v>4738911.11145</v>
      </c>
      <c r="W57" s="43"/>
      <c r="X57" s="349"/>
      <c r="Y57" s="350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  <c r="BS57" s="355"/>
      <c r="BT57" s="355"/>
      <c r="BU57" s="355"/>
    </row>
    <row r="58" spans="1:73" s="45" customFormat="1" ht="15" customHeight="1">
      <c r="A58" s="638" t="s">
        <v>300</v>
      </c>
      <c r="B58" s="13" t="s">
        <v>99</v>
      </c>
      <c r="C58" s="14" t="s">
        <v>100</v>
      </c>
      <c r="D58" s="15"/>
      <c r="E58" s="21">
        <v>7</v>
      </c>
      <c r="F58" s="15"/>
      <c r="G58" s="17"/>
      <c r="H58" s="20"/>
      <c r="I58" s="17" t="s">
        <v>93</v>
      </c>
      <c r="J58" s="23">
        <v>100000</v>
      </c>
      <c r="K58" s="122">
        <f t="shared" si="30"/>
        <v>0</v>
      </c>
      <c r="L58" s="122">
        <f t="shared" si="31"/>
        <v>0</v>
      </c>
      <c r="M58" s="122">
        <f t="shared" si="32"/>
        <v>0</v>
      </c>
      <c r="N58" s="122">
        <f t="shared" si="33"/>
        <v>0</v>
      </c>
      <c r="O58" s="122">
        <f t="shared" si="34"/>
        <v>0</v>
      </c>
      <c r="P58" s="122">
        <f t="shared" si="35"/>
        <v>0</v>
      </c>
      <c r="Q58" s="20">
        <f t="shared" si="36"/>
        <v>119405.22965289999</v>
      </c>
      <c r="R58" s="122">
        <f>LOOKUP($U58,$K$3:$Q$3,$K58:$Q58)</f>
        <v>119405.22965289999</v>
      </c>
      <c r="S58" s="15" t="s">
        <v>21</v>
      </c>
      <c r="T58" s="23" t="s">
        <v>19</v>
      </c>
      <c r="U58" s="123">
        <v>2021</v>
      </c>
      <c r="V58" s="121">
        <f>R58</f>
        <v>119405.22965289999</v>
      </c>
      <c r="W58" s="43"/>
      <c r="X58" s="349"/>
      <c r="Y58" s="350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355"/>
      <c r="BK58" s="355"/>
      <c r="BL58" s="355"/>
      <c r="BM58" s="355"/>
      <c r="BN58" s="355"/>
      <c r="BO58" s="355"/>
      <c r="BP58" s="355"/>
      <c r="BQ58" s="355"/>
      <c r="BR58" s="355"/>
      <c r="BS58" s="355"/>
      <c r="BT58" s="355"/>
      <c r="BU58" s="355"/>
    </row>
    <row r="59" spans="1:73" s="45" customFormat="1" ht="15" customHeight="1">
      <c r="A59" s="638" t="s">
        <v>301</v>
      </c>
      <c r="B59" s="13" t="s">
        <v>86</v>
      </c>
      <c r="C59" s="14" t="s">
        <v>101</v>
      </c>
      <c r="D59" s="15"/>
      <c r="E59" s="21">
        <v>9</v>
      </c>
      <c r="F59" s="15"/>
      <c r="G59" s="17"/>
      <c r="H59" s="20"/>
      <c r="I59" s="17" t="s">
        <v>93</v>
      </c>
      <c r="J59" s="23">
        <v>100000</v>
      </c>
      <c r="K59" s="122">
        <f t="shared" si="30"/>
        <v>0</v>
      </c>
      <c r="L59" s="122">
        <f t="shared" si="31"/>
        <v>0</v>
      </c>
      <c r="M59" s="122">
        <f t="shared" si="32"/>
        <v>0</v>
      </c>
      <c r="N59" s="122">
        <f t="shared" si="33"/>
        <v>109272.7</v>
      </c>
      <c r="O59" s="122">
        <f t="shared" si="34"/>
        <v>0</v>
      </c>
      <c r="P59" s="122">
        <f t="shared" si="35"/>
        <v>0</v>
      </c>
      <c r="Q59" s="20">
        <f t="shared" si="36"/>
        <v>0</v>
      </c>
      <c r="R59" s="122">
        <f t="shared" si="37"/>
        <v>109272.7</v>
      </c>
      <c r="S59" s="15" t="s">
        <v>21</v>
      </c>
      <c r="T59" s="23" t="s">
        <v>19</v>
      </c>
      <c r="U59" s="123">
        <v>2018</v>
      </c>
      <c r="V59" s="121">
        <f>R59</f>
        <v>109272.7</v>
      </c>
      <c r="W59" s="43"/>
      <c r="X59" s="349"/>
      <c r="Y59" s="350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</row>
    <row r="60" spans="1:73" s="45" customFormat="1" ht="15" customHeight="1" thickBot="1">
      <c r="A60" s="646" t="s">
        <v>330</v>
      </c>
      <c r="B60" s="13" t="s">
        <v>102</v>
      </c>
      <c r="C60" s="14" t="s">
        <v>103</v>
      </c>
      <c r="D60" s="15"/>
      <c r="E60" s="21">
        <v>8</v>
      </c>
      <c r="F60" s="15"/>
      <c r="G60" s="17"/>
      <c r="H60" s="20"/>
      <c r="I60" s="17" t="s">
        <v>93</v>
      </c>
      <c r="J60" s="23">
        <v>150000</v>
      </c>
      <c r="K60" s="122">
        <f t="shared" si="30"/>
        <v>0</v>
      </c>
      <c r="L60" s="122">
        <f t="shared" si="31"/>
        <v>0</v>
      </c>
      <c r="M60" s="122">
        <f t="shared" si="32"/>
        <v>0</v>
      </c>
      <c r="N60" s="122">
        <f t="shared" si="33"/>
        <v>0</v>
      </c>
      <c r="O60" s="122">
        <f t="shared" si="34"/>
        <v>168826.3215</v>
      </c>
      <c r="P60" s="122">
        <f t="shared" si="35"/>
        <v>0</v>
      </c>
      <c r="Q60" s="20">
        <f t="shared" si="36"/>
        <v>0</v>
      </c>
      <c r="R60" s="122">
        <f t="shared" si="37"/>
        <v>168826.3215</v>
      </c>
      <c r="S60" s="15" t="s">
        <v>21</v>
      </c>
      <c r="T60" s="23" t="s">
        <v>19</v>
      </c>
      <c r="U60" s="123">
        <v>2019</v>
      </c>
      <c r="V60" s="121">
        <f>R60</f>
        <v>168826.3215</v>
      </c>
      <c r="W60" s="43"/>
      <c r="X60" s="349"/>
      <c r="Y60" s="350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</row>
    <row r="61" spans="1:73" s="45" customFormat="1" ht="15" customHeight="1" thickBot="1">
      <c r="A61" s="647" t="s">
        <v>331</v>
      </c>
      <c r="B61" s="13" t="s">
        <v>88</v>
      </c>
      <c r="C61" s="14" t="s">
        <v>251</v>
      </c>
      <c r="D61" s="15"/>
      <c r="E61" s="24" t="s">
        <v>90</v>
      </c>
      <c r="F61" s="15"/>
      <c r="G61" s="17"/>
      <c r="H61" s="20"/>
      <c r="I61" s="17" t="s">
        <v>318</v>
      </c>
      <c r="J61" s="23">
        <v>860000</v>
      </c>
      <c r="K61" s="122">
        <f t="shared" si="30"/>
        <v>0</v>
      </c>
      <c r="L61" s="122">
        <f t="shared" si="31"/>
        <v>0</v>
      </c>
      <c r="M61" s="122">
        <f t="shared" si="32"/>
        <v>912374</v>
      </c>
      <c r="N61" s="122">
        <f t="shared" si="33"/>
        <v>0</v>
      </c>
      <c r="O61" s="122">
        <f t="shared" si="34"/>
        <v>0</v>
      </c>
      <c r="P61" s="122">
        <f t="shared" si="35"/>
        <v>0</v>
      </c>
      <c r="Q61" s="20">
        <f t="shared" si="36"/>
        <v>0</v>
      </c>
      <c r="R61" s="122">
        <f t="shared" si="37"/>
        <v>912374</v>
      </c>
      <c r="S61" s="15" t="s">
        <v>21</v>
      </c>
      <c r="T61" s="23" t="s">
        <v>19</v>
      </c>
      <c r="U61" s="123">
        <v>2017</v>
      </c>
      <c r="V61" s="121">
        <f>R61</f>
        <v>912374</v>
      </c>
      <c r="W61" s="43"/>
      <c r="X61" s="349"/>
      <c r="Y61" s="350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  <c r="BC61" s="355"/>
      <c r="BD61" s="355"/>
      <c r="BE61" s="355"/>
      <c r="BF61" s="355"/>
      <c r="BG61" s="355"/>
      <c r="BH61" s="355"/>
      <c r="BI61" s="355"/>
      <c r="BJ61" s="355"/>
      <c r="BK61" s="355"/>
      <c r="BL61" s="355"/>
      <c r="BM61" s="355"/>
      <c r="BN61" s="355"/>
      <c r="BO61" s="355"/>
      <c r="BP61" s="355"/>
      <c r="BQ61" s="355"/>
      <c r="BR61" s="355"/>
      <c r="BS61" s="355"/>
      <c r="BT61" s="355"/>
      <c r="BU61" s="355"/>
    </row>
    <row r="62" spans="1:73" s="45" customFormat="1" ht="15" customHeight="1">
      <c r="A62" s="637" t="s">
        <v>332</v>
      </c>
      <c r="B62" s="13" t="s">
        <v>87</v>
      </c>
      <c r="C62" s="14" t="s">
        <v>252</v>
      </c>
      <c r="D62" s="15"/>
      <c r="E62" s="21">
        <v>10</v>
      </c>
      <c r="F62" s="15"/>
      <c r="G62" s="17"/>
      <c r="H62" s="20"/>
      <c r="I62" s="17" t="s">
        <v>93</v>
      </c>
      <c r="J62" s="23">
        <v>200000</v>
      </c>
      <c r="K62" s="122">
        <f t="shared" si="30"/>
        <v>0</v>
      </c>
      <c r="L62" s="122">
        <f t="shared" si="31"/>
        <v>0</v>
      </c>
      <c r="M62" s="122">
        <f t="shared" si="32"/>
        <v>0</v>
      </c>
      <c r="N62" s="122">
        <f t="shared" si="33"/>
        <v>0</v>
      </c>
      <c r="O62" s="122">
        <f t="shared" si="34"/>
        <v>0</v>
      </c>
      <c r="P62" s="122">
        <f t="shared" si="35"/>
        <v>231854.81485999995</v>
      </c>
      <c r="Q62" s="20">
        <f t="shared" si="36"/>
        <v>0</v>
      </c>
      <c r="R62" s="122">
        <f t="shared" si="37"/>
        <v>231854.81485999995</v>
      </c>
      <c r="S62" s="15" t="s">
        <v>21</v>
      </c>
      <c r="T62" s="23" t="s">
        <v>19</v>
      </c>
      <c r="U62" s="123">
        <v>2020</v>
      </c>
      <c r="V62" s="121">
        <f>R62</f>
        <v>231854.81485999995</v>
      </c>
      <c r="W62" s="43"/>
      <c r="X62" s="349"/>
      <c r="Y62" s="350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355"/>
      <c r="BF62" s="355"/>
      <c r="BG62" s="355"/>
      <c r="BH62" s="355"/>
      <c r="BI62" s="355"/>
      <c r="BJ62" s="355"/>
      <c r="BK62" s="355"/>
      <c r="BL62" s="355"/>
      <c r="BM62" s="355"/>
      <c r="BN62" s="355"/>
      <c r="BO62" s="355"/>
      <c r="BP62" s="355"/>
      <c r="BQ62" s="355"/>
      <c r="BR62" s="355"/>
      <c r="BS62" s="355"/>
      <c r="BT62" s="355"/>
      <c r="BU62" s="355"/>
    </row>
    <row r="63" spans="1:73" s="45" customFormat="1" ht="15" customHeight="1" thickBot="1">
      <c r="A63" s="638" t="s">
        <v>333</v>
      </c>
      <c r="B63" s="53" t="s">
        <v>104</v>
      </c>
      <c r="C63" s="54" t="s">
        <v>105</v>
      </c>
      <c r="D63" s="55"/>
      <c r="E63" s="56" t="s">
        <v>26</v>
      </c>
      <c r="F63" s="55"/>
      <c r="G63" s="59"/>
      <c r="H63" s="58"/>
      <c r="I63" s="59" t="s">
        <v>93</v>
      </c>
      <c r="J63" s="57">
        <v>120000</v>
      </c>
      <c r="K63" s="58">
        <v>20000</v>
      </c>
      <c r="L63" s="58">
        <f>K63*1.03</f>
        <v>20600</v>
      </c>
      <c r="M63" s="58">
        <f>K63*1.03^2</f>
        <v>21218</v>
      </c>
      <c r="N63" s="58">
        <f>K63*1.03^3</f>
        <v>21854.54</v>
      </c>
      <c r="O63" s="58">
        <f>K63*1.03^4</f>
        <v>22510.176199999998</v>
      </c>
      <c r="P63" s="58">
        <f>K63*1.03^5</f>
        <v>23185.481485999997</v>
      </c>
      <c r="Q63" s="58">
        <f>L63*1.03^6</f>
        <v>24597.477308497397</v>
      </c>
      <c r="R63" s="58">
        <f>SUM(K63:Q63)</f>
        <v>153965.67499449739</v>
      </c>
      <c r="S63" s="55" t="s">
        <v>21</v>
      </c>
      <c r="T63" s="57">
        <v>120000</v>
      </c>
      <c r="U63" s="56" t="s">
        <v>329</v>
      </c>
      <c r="V63" s="23">
        <f>R63+T63</f>
        <v>273965.6749944974</v>
      </c>
      <c r="W63" s="43"/>
      <c r="X63" s="349"/>
      <c r="Y63" s="350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355"/>
      <c r="BF63" s="355"/>
      <c r="BG63" s="355"/>
      <c r="BH63" s="355"/>
      <c r="BI63" s="355"/>
      <c r="BJ63" s="355"/>
      <c r="BK63" s="355"/>
      <c r="BL63" s="355"/>
      <c r="BM63" s="355"/>
      <c r="BN63" s="355"/>
      <c r="BO63" s="355"/>
      <c r="BP63" s="355"/>
      <c r="BQ63" s="355"/>
      <c r="BR63" s="355"/>
      <c r="BS63" s="355"/>
      <c r="BT63" s="355"/>
      <c r="BU63" s="355"/>
    </row>
    <row r="64" spans="1:73" s="45" customFormat="1" ht="12.75">
      <c r="A64" s="120"/>
      <c r="B64" s="35" t="s">
        <v>27</v>
      </c>
      <c r="C64" s="36"/>
      <c r="D64" s="37"/>
      <c r="E64" s="38"/>
      <c r="F64" s="39"/>
      <c r="G64" s="39"/>
      <c r="H64" s="40"/>
      <c r="I64" s="37"/>
      <c r="J64" s="41">
        <f aca="true" t="shared" si="38" ref="J64:Q64">SUM(J55:J63)</f>
        <v>6030000</v>
      </c>
      <c r="K64" s="41">
        <f t="shared" si="38"/>
        <v>20000</v>
      </c>
      <c r="L64" s="41">
        <f t="shared" si="38"/>
        <v>20600</v>
      </c>
      <c r="M64" s="41">
        <f t="shared" si="38"/>
        <v>2524942</v>
      </c>
      <c r="N64" s="41">
        <f t="shared" si="38"/>
        <v>131127.24</v>
      </c>
      <c r="O64" s="41">
        <f t="shared" si="38"/>
        <v>1879599.7127</v>
      </c>
      <c r="P64" s="41">
        <f t="shared" si="38"/>
        <v>1993951.4077959997</v>
      </c>
      <c r="Q64" s="41">
        <f t="shared" si="38"/>
        <v>144002.70696139737</v>
      </c>
      <c r="R64" s="41">
        <f>SUM(R55:R63)</f>
        <v>6714223.0674573975</v>
      </c>
      <c r="S64" s="37" t="s">
        <v>28</v>
      </c>
      <c r="T64" s="41">
        <f>SUM(T55:T63)</f>
        <v>7620000</v>
      </c>
      <c r="U64" s="42"/>
      <c r="V64" s="41">
        <f>SUM(V55:V63)</f>
        <v>14334223.067457395</v>
      </c>
      <c r="W64" s="43"/>
      <c r="X64" s="349"/>
      <c r="Y64" s="350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  <c r="BI64" s="355"/>
      <c r="BJ64" s="355"/>
      <c r="BK64" s="355"/>
      <c r="BL64" s="355"/>
      <c r="BM64" s="355"/>
      <c r="BN64" s="355"/>
      <c r="BO64" s="355"/>
      <c r="BP64" s="355"/>
      <c r="BQ64" s="355"/>
      <c r="BR64" s="355"/>
      <c r="BS64" s="355"/>
      <c r="BT64" s="355"/>
      <c r="BU64" s="355"/>
    </row>
    <row r="65" spans="1:73" s="45" customFormat="1" ht="12.75">
      <c r="A65" s="120"/>
      <c r="B65" s="35"/>
      <c r="C65" s="36"/>
      <c r="D65" s="37"/>
      <c r="E65" s="38"/>
      <c r="F65" s="39"/>
      <c r="G65" s="39"/>
      <c r="H65" s="40"/>
      <c r="I65" s="37"/>
      <c r="J65" s="41"/>
      <c r="K65" s="41"/>
      <c r="L65" s="41"/>
      <c r="M65" s="41"/>
      <c r="N65" s="41"/>
      <c r="O65" s="41"/>
      <c r="P65" s="41"/>
      <c r="Q65" s="41"/>
      <c r="R65" s="41"/>
      <c r="S65" s="84"/>
      <c r="T65" s="41"/>
      <c r="U65" s="42"/>
      <c r="V65" s="41"/>
      <c r="W65" s="43"/>
      <c r="X65" s="349"/>
      <c r="Y65" s="350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  <c r="BN65" s="355"/>
      <c r="BO65" s="355"/>
      <c r="BP65" s="355"/>
      <c r="BQ65" s="355"/>
      <c r="BR65" s="355"/>
      <c r="BS65" s="355"/>
      <c r="BT65" s="355"/>
      <c r="BU65" s="355"/>
    </row>
    <row r="66" spans="1:73" s="45" customFormat="1" ht="12.75">
      <c r="A66" s="116"/>
      <c r="B66" s="652" t="s">
        <v>32</v>
      </c>
      <c r="C66" s="652"/>
      <c r="D66" s="62"/>
      <c r="E66" s="63"/>
      <c r="F66" s="62"/>
      <c r="G66" s="62"/>
      <c r="H66" s="64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5"/>
      <c r="U66" s="63"/>
      <c r="V66" s="66"/>
      <c r="W66" s="43"/>
      <c r="X66" s="349"/>
      <c r="Y66" s="350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  <c r="BN66" s="355"/>
      <c r="BO66" s="355"/>
      <c r="BP66" s="355"/>
      <c r="BQ66" s="355"/>
      <c r="BR66" s="355"/>
      <c r="BS66" s="355"/>
      <c r="BT66" s="355"/>
      <c r="BU66" s="355"/>
    </row>
    <row r="67" spans="1:73" s="45" customFormat="1" ht="15" customHeight="1">
      <c r="A67" s="640" t="s">
        <v>335</v>
      </c>
      <c r="B67" s="13" t="s">
        <v>106</v>
      </c>
      <c r="C67" s="14" t="s">
        <v>320</v>
      </c>
      <c r="D67" s="15"/>
      <c r="E67" s="16">
        <v>6</v>
      </c>
      <c r="F67" s="17" t="s">
        <v>54</v>
      </c>
      <c r="G67" s="17" t="s">
        <v>35</v>
      </c>
      <c r="H67" s="20"/>
      <c r="I67" s="17"/>
      <c r="J67" s="23">
        <v>80000</v>
      </c>
      <c r="K67" s="20">
        <f>IF($U67=$K$3,$J67,0)</f>
        <v>0</v>
      </c>
      <c r="L67" s="20">
        <f>IF($U67=L$3,$J67*1.03,0)</f>
        <v>0</v>
      </c>
      <c r="M67" s="20">
        <f>IF($U67=M$3,$J67*1.03^2,0)</f>
        <v>0</v>
      </c>
      <c r="N67" s="20">
        <f>IF($U67=N$3,$J67*1.03^3,0)</f>
        <v>0</v>
      </c>
      <c r="O67" s="20">
        <f>IF($U67=O$3,$J67*1.03^4,0)</f>
        <v>0</v>
      </c>
      <c r="P67" s="20">
        <f>IF($U67=P$3,$J67*1.03^5,0)</f>
        <v>0</v>
      </c>
      <c r="Q67" s="20">
        <f>IF($U67=Q$3,$J67*1.03^6,0)</f>
        <v>95524.18372232</v>
      </c>
      <c r="R67" s="20">
        <f>LOOKUP($U67,$K$3:$Q$3,$K67:$P67:$Q67)</f>
        <v>95524.18372232</v>
      </c>
      <c r="S67" s="124" t="s">
        <v>36</v>
      </c>
      <c r="T67" s="69" t="s">
        <v>19</v>
      </c>
      <c r="U67" s="16">
        <v>2021</v>
      </c>
      <c r="V67" s="23">
        <f>R67</f>
        <v>95524.18372232</v>
      </c>
      <c r="W67" s="43"/>
      <c r="X67" s="349"/>
      <c r="Y67" s="350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  <c r="BN67" s="355"/>
      <c r="BO67" s="355"/>
      <c r="BP67" s="355"/>
      <c r="BQ67" s="355"/>
      <c r="BR67" s="355"/>
      <c r="BS67" s="355"/>
      <c r="BT67" s="355"/>
      <c r="BU67" s="355"/>
    </row>
    <row r="68" spans="1:73" s="45" customFormat="1" ht="15" customHeight="1">
      <c r="A68" s="640" t="s">
        <v>336</v>
      </c>
      <c r="B68" s="13" t="s">
        <v>376</v>
      </c>
      <c r="C68" s="14" t="s">
        <v>377</v>
      </c>
      <c r="D68" s="15"/>
      <c r="E68" s="16"/>
      <c r="F68" s="17"/>
      <c r="G68" s="17"/>
      <c r="H68" s="20"/>
      <c r="I68" s="17"/>
      <c r="J68" s="23"/>
      <c r="K68" s="20"/>
      <c r="L68" s="20"/>
      <c r="M68" s="20"/>
      <c r="N68" s="20"/>
      <c r="O68" s="20"/>
      <c r="P68" s="20"/>
      <c r="Q68" s="20"/>
      <c r="R68" s="20"/>
      <c r="S68" s="124"/>
      <c r="T68" s="69"/>
      <c r="U68" s="16"/>
      <c r="V68" s="23"/>
      <c r="W68" s="43"/>
      <c r="X68" s="349"/>
      <c r="Y68" s="350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5"/>
      <c r="BE68" s="355"/>
      <c r="BF68" s="355"/>
      <c r="BG68" s="355"/>
      <c r="BH68" s="355"/>
      <c r="BI68" s="355"/>
      <c r="BJ68" s="355"/>
      <c r="BK68" s="355"/>
      <c r="BL68" s="355"/>
      <c r="BM68" s="355"/>
      <c r="BN68" s="355"/>
      <c r="BO68" s="355"/>
      <c r="BP68" s="355"/>
      <c r="BQ68" s="355"/>
      <c r="BR68" s="355"/>
      <c r="BS68" s="355"/>
      <c r="BT68" s="355"/>
      <c r="BU68" s="355"/>
    </row>
    <row r="69" spans="1:73" ht="15" customHeight="1">
      <c r="A69" s="641" t="s">
        <v>337</v>
      </c>
      <c r="B69" s="28" t="s">
        <v>107</v>
      </c>
      <c r="C69" s="14" t="s">
        <v>40</v>
      </c>
      <c r="D69" s="15"/>
      <c r="E69" s="16" t="s">
        <v>26</v>
      </c>
      <c r="F69" s="17" t="s">
        <v>54</v>
      </c>
      <c r="G69" s="17" t="s">
        <v>33</v>
      </c>
      <c r="H69" s="20"/>
      <c r="I69" s="17" t="s">
        <v>163</v>
      </c>
      <c r="J69" s="19">
        <v>60000</v>
      </c>
      <c r="K69" s="20">
        <v>10000</v>
      </c>
      <c r="L69" s="20">
        <f>K69*1.03</f>
        <v>10300</v>
      </c>
      <c r="M69" s="20">
        <f>K69*1.03^2</f>
        <v>10609</v>
      </c>
      <c r="N69" s="20">
        <f>K69*1.03^3</f>
        <v>10927.27</v>
      </c>
      <c r="O69" s="20">
        <f>K69*1.03^4</f>
        <v>11255.088099999999</v>
      </c>
      <c r="P69" s="20">
        <f>K69*1.03^5</f>
        <v>11592.740742999998</v>
      </c>
      <c r="Q69" s="20">
        <f>L69*1.03^6</f>
        <v>12298.738654248698</v>
      </c>
      <c r="R69" s="20">
        <f>SUM(K69:Q69)</f>
        <v>76982.83749724869</v>
      </c>
      <c r="S69" s="17" t="s">
        <v>21</v>
      </c>
      <c r="T69" s="19" t="s">
        <v>19</v>
      </c>
      <c r="U69" s="87" t="s">
        <v>329</v>
      </c>
      <c r="V69" s="23">
        <f>R69</f>
        <v>76982.83749724869</v>
      </c>
      <c r="W69" s="67" t="s">
        <v>23</v>
      </c>
      <c r="X69" s="339"/>
      <c r="Y69" s="26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</row>
    <row r="70" spans="1:73" s="12" customFormat="1" ht="15" customHeight="1" thickBot="1">
      <c r="A70" s="641" t="s">
        <v>338</v>
      </c>
      <c r="B70" s="28" t="s">
        <v>108</v>
      </c>
      <c r="C70" s="14" t="s">
        <v>39</v>
      </c>
      <c r="D70" s="15"/>
      <c r="E70" s="16" t="s">
        <v>26</v>
      </c>
      <c r="F70" s="17" t="s">
        <v>54</v>
      </c>
      <c r="G70" s="17" t="s">
        <v>33</v>
      </c>
      <c r="H70" s="20">
        <v>285000</v>
      </c>
      <c r="I70" s="17" t="s">
        <v>163</v>
      </c>
      <c r="J70" s="19">
        <v>300000</v>
      </c>
      <c r="K70" s="20">
        <v>50000</v>
      </c>
      <c r="L70" s="20">
        <f>K70*1.03</f>
        <v>51500</v>
      </c>
      <c r="M70" s="20">
        <f>K70*1.03^2</f>
        <v>53045</v>
      </c>
      <c r="N70" s="20">
        <f>K70*1.03^3</f>
        <v>54636.35</v>
      </c>
      <c r="O70" s="20">
        <f>K70*1.03^4</f>
        <v>56275.4405</v>
      </c>
      <c r="P70" s="20">
        <f>K70*1.03^5</f>
        <v>57963.70371499999</v>
      </c>
      <c r="Q70" s="20">
        <f>L70*1.03^6</f>
        <v>61493.693271243494</v>
      </c>
      <c r="R70" s="20">
        <f>SUM(K70:Q70)</f>
        <v>384914.1874862435</v>
      </c>
      <c r="S70" s="124" t="s">
        <v>34</v>
      </c>
      <c r="T70" s="69" t="s">
        <v>19</v>
      </c>
      <c r="U70" s="87" t="s">
        <v>329</v>
      </c>
      <c r="V70" s="23">
        <f>R70</f>
        <v>384914.1874862435</v>
      </c>
      <c r="W70" s="67" t="s">
        <v>23</v>
      </c>
      <c r="X70" s="339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</row>
    <row r="71" spans="1:73" s="12" customFormat="1" ht="15" customHeight="1" thickBot="1">
      <c r="A71" s="648" t="s">
        <v>339</v>
      </c>
      <c r="B71" s="53" t="s">
        <v>109</v>
      </c>
      <c r="C71" s="54" t="s">
        <v>321</v>
      </c>
      <c r="D71" s="55"/>
      <c r="E71" s="89" t="s">
        <v>26</v>
      </c>
      <c r="F71" s="59" t="s">
        <v>54</v>
      </c>
      <c r="G71" s="59" t="s">
        <v>35</v>
      </c>
      <c r="H71" s="58"/>
      <c r="I71" s="59" t="s">
        <v>93</v>
      </c>
      <c r="J71" s="60">
        <v>120000</v>
      </c>
      <c r="K71" s="58">
        <v>20000</v>
      </c>
      <c r="L71" s="58">
        <f>K71*1.03</f>
        <v>20600</v>
      </c>
      <c r="M71" s="58">
        <f>K71*1.03^2</f>
        <v>21218</v>
      </c>
      <c r="N71" s="58">
        <f>K71*1.03^3</f>
        <v>21854.54</v>
      </c>
      <c r="O71" s="58">
        <f>K71*1.03^4</f>
        <v>22510.176199999998</v>
      </c>
      <c r="P71" s="58">
        <f>K71*1.03^5</f>
        <v>23185.481485999997</v>
      </c>
      <c r="Q71" s="58">
        <f>L71*1.03^6</f>
        <v>24597.477308497397</v>
      </c>
      <c r="R71" s="58">
        <f>SUM(K71:Q71)</f>
        <v>153965.67499449739</v>
      </c>
      <c r="S71" s="59" t="s">
        <v>21</v>
      </c>
      <c r="T71" s="60" t="s">
        <v>19</v>
      </c>
      <c r="U71" s="389" t="s">
        <v>329</v>
      </c>
      <c r="V71" s="57">
        <f>R71</f>
        <v>153965.67499449739</v>
      </c>
      <c r="W71" s="67" t="s">
        <v>23</v>
      </c>
      <c r="X71" s="339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</row>
    <row r="72" spans="1:73" s="12" customFormat="1" ht="14.25" customHeight="1">
      <c r="A72" s="120"/>
      <c r="B72" s="35" t="s">
        <v>27</v>
      </c>
      <c r="C72" s="36"/>
      <c r="D72" s="37"/>
      <c r="E72" s="38"/>
      <c r="F72" s="39"/>
      <c r="G72" s="39"/>
      <c r="H72" s="40"/>
      <c r="I72" s="37"/>
      <c r="J72" s="41">
        <f aca="true" t="shared" si="39" ref="J72:Q72">SUM(J67:J71)</f>
        <v>560000</v>
      </c>
      <c r="K72" s="41">
        <f t="shared" si="39"/>
        <v>80000</v>
      </c>
      <c r="L72" s="41">
        <f t="shared" si="39"/>
        <v>82400</v>
      </c>
      <c r="M72" s="41">
        <f t="shared" si="39"/>
        <v>84872</v>
      </c>
      <c r="N72" s="41">
        <f t="shared" si="39"/>
        <v>87418.16</v>
      </c>
      <c r="O72" s="41">
        <f t="shared" si="39"/>
        <v>90040.70479999999</v>
      </c>
      <c r="P72" s="41">
        <f t="shared" si="39"/>
        <v>92741.92594399999</v>
      </c>
      <c r="Q72" s="41">
        <f t="shared" si="39"/>
        <v>193914.09295630959</v>
      </c>
      <c r="R72" s="41">
        <f>SUM(R67:R71)</f>
        <v>711386.8837003096</v>
      </c>
      <c r="S72" s="37" t="s">
        <v>28</v>
      </c>
      <c r="T72" s="41">
        <f>SUM(T67:T71)</f>
        <v>0</v>
      </c>
      <c r="U72" s="42"/>
      <c r="V72" s="41">
        <f>SUM(V67:V71)</f>
        <v>711386.8837003096</v>
      </c>
      <c r="W72" s="67" t="s">
        <v>23</v>
      </c>
      <c r="X72" s="339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</row>
    <row r="73" spans="1:25" s="26" customFormat="1" ht="12">
      <c r="A73" s="90"/>
      <c r="B73" s="125"/>
      <c r="C73" s="126"/>
      <c r="D73" s="127"/>
      <c r="E73" s="83"/>
      <c r="F73" s="82"/>
      <c r="G73" s="82"/>
      <c r="H73" s="128"/>
      <c r="I73" s="127"/>
      <c r="J73" s="129"/>
      <c r="K73" s="125"/>
      <c r="L73" s="125"/>
      <c r="M73" s="125"/>
      <c r="N73" s="125"/>
      <c r="O73" s="125"/>
      <c r="P73" s="125"/>
      <c r="Q73" s="125"/>
      <c r="R73" s="125"/>
      <c r="S73" s="127"/>
      <c r="T73" s="129"/>
      <c r="U73" s="130"/>
      <c r="V73" s="129"/>
      <c r="W73" s="11" t="s">
        <v>23</v>
      </c>
      <c r="X73" s="357"/>
      <c r="Y73" s="48"/>
    </row>
    <row r="74" spans="1:73" ht="12">
      <c r="A74" s="620"/>
      <c r="B74" s="652" t="s">
        <v>110</v>
      </c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25" t="s">
        <v>23</v>
      </c>
      <c r="X74" s="361"/>
      <c r="Y74" s="26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</row>
    <row r="75" spans="1:73" s="45" customFormat="1" ht="15" customHeight="1" thickBot="1">
      <c r="A75" s="642" t="s">
        <v>340</v>
      </c>
      <c r="B75" s="53" t="s">
        <v>308</v>
      </c>
      <c r="C75" s="54" t="s">
        <v>309</v>
      </c>
      <c r="D75" s="55">
        <v>75</v>
      </c>
      <c r="E75" s="56"/>
      <c r="F75" s="55" t="s">
        <v>54</v>
      </c>
      <c r="G75" s="55" t="s">
        <v>22</v>
      </c>
      <c r="H75" s="77"/>
      <c r="I75" s="55" t="s">
        <v>111</v>
      </c>
      <c r="J75" s="57">
        <v>400000</v>
      </c>
      <c r="K75" s="58">
        <f>IF($U75=$K$3,$J75,0)</f>
        <v>0</v>
      </c>
      <c r="L75" s="58">
        <f>IF($U75=L$3,$J75*1.03,0)</f>
        <v>412000</v>
      </c>
      <c r="M75" s="58">
        <f>IF($U75=M$3,$J75*1.03^2,0)</f>
        <v>0</v>
      </c>
      <c r="N75" s="58">
        <f>IF($U75=N$3,$J75*1.03^3,0)</f>
        <v>0</v>
      </c>
      <c r="O75" s="58">
        <f>IF($U75=O$3,$J75*1.03^4,0)</f>
        <v>0</v>
      </c>
      <c r="P75" s="58">
        <f>IF($U75=P$3,$J75*1.03^5,0)</f>
        <v>0</v>
      </c>
      <c r="Q75" s="58">
        <f>IF($U75=Q$3,$J75*1.03^6,0)</f>
        <v>0</v>
      </c>
      <c r="R75" s="58">
        <f>LOOKUP($U75,$K$3:$P$3,$K75:$P75)</f>
        <v>412000</v>
      </c>
      <c r="S75" s="55" t="s">
        <v>21</v>
      </c>
      <c r="T75" s="57">
        <v>400000</v>
      </c>
      <c r="U75" s="56">
        <v>2016</v>
      </c>
      <c r="V75" s="57">
        <f>SUM(R75+T75)</f>
        <v>812000</v>
      </c>
      <c r="W75" s="43"/>
      <c r="X75" s="349"/>
      <c r="Y75" s="350"/>
      <c r="Z75" s="355"/>
      <c r="AA75" s="355"/>
      <c r="AB75" s="355"/>
      <c r="AC75" s="355"/>
      <c r="AD75" s="355"/>
      <c r="AE75" s="355"/>
      <c r="AF75" s="355"/>
      <c r="AG75" s="355"/>
      <c r="AH75" s="355"/>
      <c r="AI75" s="355"/>
      <c r="AJ75" s="355"/>
      <c r="AK75" s="355"/>
      <c r="AL75" s="355"/>
      <c r="AM75" s="355"/>
      <c r="AN75" s="355"/>
      <c r="AO75" s="355"/>
      <c r="AP75" s="355"/>
      <c r="AQ75" s="355"/>
      <c r="AR75" s="355"/>
      <c r="AS75" s="355"/>
      <c r="AT75" s="355"/>
      <c r="AU75" s="355"/>
      <c r="AV75" s="355"/>
      <c r="AW75" s="355"/>
      <c r="AX75" s="355"/>
      <c r="AY75" s="355"/>
      <c r="AZ75" s="355"/>
      <c r="BA75" s="355"/>
      <c r="BB75" s="355"/>
      <c r="BC75" s="355"/>
      <c r="BD75" s="355"/>
      <c r="BE75" s="355"/>
      <c r="BF75" s="355"/>
      <c r="BG75" s="355"/>
      <c r="BH75" s="355"/>
      <c r="BI75" s="355"/>
      <c r="BJ75" s="355"/>
      <c r="BK75" s="355"/>
      <c r="BL75" s="355"/>
      <c r="BM75" s="355"/>
      <c r="BN75" s="355"/>
      <c r="BO75" s="355"/>
      <c r="BP75" s="355"/>
      <c r="BQ75" s="355"/>
      <c r="BR75" s="355"/>
      <c r="BS75" s="355"/>
      <c r="BT75" s="355"/>
      <c r="BU75" s="355"/>
    </row>
    <row r="76" spans="1:73" ht="15" customHeight="1">
      <c r="A76" s="120"/>
      <c r="B76" s="35" t="s">
        <v>27</v>
      </c>
      <c r="C76" s="36"/>
      <c r="D76" s="37"/>
      <c r="E76" s="38"/>
      <c r="F76" s="39"/>
      <c r="G76" s="39"/>
      <c r="H76" s="40"/>
      <c r="I76" s="37"/>
      <c r="J76" s="41">
        <f aca="true" t="shared" si="40" ref="J76:Q76">SUM(J75:J75)</f>
        <v>400000</v>
      </c>
      <c r="K76" s="131">
        <f t="shared" si="40"/>
        <v>0</v>
      </c>
      <c r="L76" s="131">
        <f t="shared" si="40"/>
        <v>412000</v>
      </c>
      <c r="M76" s="131">
        <f t="shared" si="40"/>
        <v>0</v>
      </c>
      <c r="N76" s="131">
        <f t="shared" si="40"/>
        <v>0</v>
      </c>
      <c r="O76" s="131">
        <f t="shared" si="40"/>
        <v>0</v>
      </c>
      <c r="P76" s="131">
        <f t="shared" si="40"/>
        <v>0</v>
      </c>
      <c r="Q76" s="131">
        <f t="shared" si="40"/>
        <v>0</v>
      </c>
      <c r="R76" s="131">
        <f>SUM(R75:R75)</f>
        <v>412000</v>
      </c>
      <c r="S76" s="37" t="s">
        <v>28</v>
      </c>
      <c r="T76" s="41">
        <f>SUM(T75:T75)</f>
        <v>400000</v>
      </c>
      <c r="U76" s="42"/>
      <c r="V76" s="41">
        <f>SUM(V75:V75)</f>
        <v>812000</v>
      </c>
      <c r="W76" s="67" t="s">
        <v>23</v>
      </c>
      <c r="X76" s="339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</row>
    <row r="77" spans="1:73" s="12" customFormat="1" ht="10.5">
      <c r="A77" s="90"/>
      <c r="B77" s="125"/>
      <c r="C77" s="126"/>
      <c r="D77" s="127"/>
      <c r="E77" s="83"/>
      <c r="F77" s="82"/>
      <c r="G77" s="82"/>
      <c r="H77" s="128"/>
      <c r="I77" s="127"/>
      <c r="J77" s="129"/>
      <c r="K77" s="125"/>
      <c r="L77" s="125"/>
      <c r="M77" s="125"/>
      <c r="N77" s="125"/>
      <c r="O77" s="125"/>
      <c r="P77" s="125"/>
      <c r="Q77" s="125"/>
      <c r="R77" s="125"/>
      <c r="S77" s="127"/>
      <c r="T77" s="129"/>
      <c r="U77" s="130"/>
      <c r="V77" s="129"/>
      <c r="W77" s="11" t="s">
        <v>23</v>
      </c>
      <c r="X77" s="357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</row>
    <row r="78" spans="1:73" s="12" customFormat="1" ht="13.5" thickBot="1">
      <c r="A78" s="116"/>
      <c r="B78" s="652" t="s">
        <v>112</v>
      </c>
      <c r="C78" s="652"/>
      <c r="D78" s="62"/>
      <c r="E78" s="63"/>
      <c r="F78" s="62"/>
      <c r="G78" s="62"/>
      <c r="H78" s="64"/>
      <c r="I78" s="62"/>
      <c r="J78" s="62"/>
      <c r="K78" s="132"/>
      <c r="L78" s="132"/>
      <c r="M78" s="132"/>
      <c r="N78" s="132"/>
      <c r="O78" s="132"/>
      <c r="P78" s="132"/>
      <c r="Q78" s="132"/>
      <c r="R78" s="132"/>
      <c r="S78" s="62"/>
      <c r="T78" s="65"/>
      <c r="U78" s="63"/>
      <c r="V78" s="66"/>
      <c r="W78" s="11" t="s">
        <v>23</v>
      </c>
      <c r="X78" s="357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</row>
    <row r="79" spans="1:73" s="45" customFormat="1" ht="15" customHeight="1" thickBot="1">
      <c r="A79" s="647" t="s">
        <v>341</v>
      </c>
      <c r="B79" s="13" t="s">
        <v>325</v>
      </c>
      <c r="C79" s="91" t="s">
        <v>324</v>
      </c>
      <c r="D79" s="17"/>
      <c r="E79" s="16"/>
      <c r="F79" s="17" t="s">
        <v>54</v>
      </c>
      <c r="G79" s="17" t="s">
        <v>114</v>
      </c>
      <c r="H79" s="20"/>
      <c r="I79" s="17" t="s">
        <v>93</v>
      </c>
      <c r="J79" s="19">
        <v>225000</v>
      </c>
      <c r="K79" s="20">
        <f aca="true" t="shared" si="41" ref="K79:K85">IF($U79=$K$3,$J79,0)</f>
        <v>0</v>
      </c>
      <c r="L79" s="20">
        <f>IF($U79=L$3,$J79*1.03,0)</f>
        <v>0</v>
      </c>
      <c r="M79" s="20">
        <f>IF($U79=M$3,$J79*1.03^2,0)</f>
        <v>238702.5</v>
      </c>
      <c r="N79" s="20">
        <f aca="true" t="shared" si="42" ref="N79:N85">IF($U79=N$3,$J79*1.03^3,0)</f>
        <v>0</v>
      </c>
      <c r="O79" s="20">
        <f aca="true" t="shared" si="43" ref="O79:O85">IF($U79=O$3,$J79*1.03^4,0)</f>
        <v>0</v>
      </c>
      <c r="P79" s="20">
        <f>IF($U79=P$3,$J79*1.03^5,0)</f>
        <v>0</v>
      </c>
      <c r="Q79" s="20">
        <f aca="true" t="shared" si="44" ref="Q79:Q85">IF($U79=Q$3,$J79*1.03^6,0)</f>
        <v>0</v>
      </c>
      <c r="R79" s="20">
        <f>LOOKUP($U79,$K$3:$P$3,$K79:$P79)</f>
        <v>238702.5</v>
      </c>
      <c r="S79" s="17" t="s">
        <v>36</v>
      </c>
      <c r="T79" s="19" t="s">
        <v>19</v>
      </c>
      <c r="U79" s="16">
        <v>2017</v>
      </c>
      <c r="V79" s="23">
        <f aca="true" t="shared" si="45" ref="V79:V85">R79</f>
        <v>238702.5</v>
      </c>
      <c r="W79" s="43"/>
      <c r="X79" s="349"/>
      <c r="Y79" s="350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55"/>
      <c r="BE79" s="355"/>
      <c r="BF79" s="355"/>
      <c r="BG79" s="355"/>
      <c r="BH79" s="355"/>
      <c r="BI79" s="355"/>
      <c r="BJ79" s="355"/>
      <c r="BK79" s="355"/>
      <c r="BL79" s="355"/>
      <c r="BM79" s="355"/>
      <c r="BN79" s="355"/>
      <c r="BO79" s="355"/>
      <c r="BP79" s="355"/>
      <c r="BQ79" s="355"/>
      <c r="BR79" s="355"/>
      <c r="BS79" s="355"/>
      <c r="BT79" s="355"/>
      <c r="BU79" s="355"/>
    </row>
    <row r="80" spans="1:73" s="45" customFormat="1" ht="15" customHeight="1">
      <c r="A80" s="649" t="s">
        <v>342</v>
      </c>
      <c r="B80" s="13" t="s">
        <v>325</v>
      </c>
      <c r="C80" s="91" t="s">
        <v>326</v>
      </c>
      <c r="D80" s="17"/>
      <c r="E80" s="16"/>
      <c r="F80" s="17"/>
      <c r="G80" s="17"/>
      <c r="H80" s="20"/>
      <c r="I80" s="17" t="s">
        <v>93</v>
      </c>
      <c r="J80" s="19">
        <v>60000</v>
      </c>
      <c r="K80" s="20">
        <f t="shared" si="41"/>
        <v>0</v>
      </c>
      <c r="L80" s="20">
        <f>IF($U80=L$3,$J80*1.03,0)</f>
        <v>0</v>
      </c>
      <c r="M80" s="20">
        <f>IF($U80=M$3,$J80*1.03^2,0)</f>
        <v>63654</v>
      </c>
      <c r="N80" s="20">
        <f t="shared" si="42"/>
        <v>0</v>
      </c>
      <c r="O80" s="20">
        <f t="shared" si="43"/>
        <v>0</v>
      </c>
      <c r="P80" s="20">
        <f>IF($U80=P$3,$J80*1.03^5,0)</f>
        <v>0</v>
      </c>
      <c r="Q80" s="20">
        <f t="shared" si="44"/>
        <v>0</v>
      </c>
      <c r="R80" s="20">
        <f>LOOKUP($U80,$K$3:$P$3,$K80:$P80)</f>
        <v>63654</v>
      </c>
      <c r="S80" s="17"/>
      <c r="T80" s="19" t="s">
        <v>19</v>
      </c>
      <c r="U80" s="16">
        <v>2017</v>
      </c>
      <c r="V80" s="23">
        <f t="shared" si="45"/>
        <v>63654</v>
      </c>
      <c r="W80" s="43"/>
      <c r="X80" s="349"/>
      <c r="Y80" s="350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55"/>
      <c r="BE80" s="355"/>
      <c r="BF80" s="355"/>
      <c r="BG80" s="355"/>
      <c r="BH80" s="355"/>
      <c r="BI80" s="355"/>
      <c r="BJ80" s="355"/>
      <c r="BK80" s="355"/>
      <c r="BL80" s="355"/>
      <c r="BM80" s="355"/>
      <c r="BN80" s="355"/>
      <c r="BO80" s="355"/>
      <c r="BP80" s="355"/>
      <c r="BQ80" s="355"/>
      <c r="BR80" s="355"/>
      <c r="BS80" s="355"/>
      <c r="BT80" s="355"/>
      <c r="BU80" s="355"/>
    </row>
    <row r="81" spans="1:73" s="12" customFormat="1" ht="15" customHeight="1">
      <c r="A81" s="47" t="s">
        <v>343</v>
      </c>
      <c r="B81" s="13" t="s">
        <v>115</v>
      </c>
      <c r="C81" s="14" t="s">
        <v>116</v>
      </c>
      <c r="D81" s="15"/>
      <c r="E81" s="16">
        <v>10</v>
      </c>
      <c r="F81" s="15" t="s">
        <v>54</v>
      </c>
      <c r="G81" s="17" t="s">
        <v>46</v>
      </c>
      <c r="H81" s="20"/>
      <c r="I81" s="17" t="s">
        <v>93</v>
      </c>
      <c r="J81" s="23">
        <v>500000</v>
      </c>
      <c r="K81" s="20">
        <f t="shared" si="41"/>
        <v>0</v>
      </c>
      <c r="L81" s="20">
        <f>IF($U81=L$3,$J81*1.03,0)</f>
        <v>0</v>
      </c>
      <c r="M81" s="20">
        <f>IF($U81=M$3,$J81*1.03^2,0)</f>
        <v>0</v>
      </c>
      <c r="N81" s="20">
        <f t="shared" si="42"/>
        <v>0</v>
      </c>
      <c r="O81" s="20">
        <f t="shared" si="43"/>
        <v>0</v>
      </c>
      <c r="P81" s="20">
        <f>IF($U81=P$3,$J81*1.03^5,0)</f>
        <v>579637.0371499999</v>
      </c>
      <c r="Q81" s="20">
        <f t="shared" si="44"/>
        <v>0</v>
      </c>
      <c r="R81" s="20">
        <f>LOOKUP($U81,$K$3:$P$3,$K81:$P81)</f>
        <v>579637.0371499999</v>
      </c>
      <c r="S81" s="17" t="s">
        <v>21</v>
      </c>
      <c r="T81" s="19" t="s">
        <v>19</v>
      </c>
      <c r="U81" s="16">
        <v>2020</v>
      </c>
      <c r="V81" s="23">
        <f t="shared" si="45"/>
        <v>579637.0371499999</v>
      </c>
      <c r="W81" s="11" t="s">
        <v>23</v>
      </c>
      <c r="X81" s="357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</row>
    <row r="82" spans="1:73" s="12" customFormat="1" ht="15" customHeight="1" thickBot="1">
      <c r="A82" s="650" t="s">
        <v>344</v>
      </c>
      <c r="B82" s="13" t="s">
        <v>117</v>
      </c>
      <c r="C82" s="14" t="s">
        <v>116</v>
      </c>
      <c r="D82" s="15"/>
      <c r="E82" s="24">
        <v>11</v>
      </c>
      <c r="F82" s="15" t="s">
        <v>54</v>
      </c>
      <c r="G82" s="17" t="s">
        <v>46</v>
      </c>
      <c r="H82" s="20">
        <v>199567</v>
      </c>
      <c r="I82" s="17" t="s">
        <v>93</v>
      </c>
      <c r="J82" s="23">
        <v>500000</v>
      </c>
      <c r="K82" s="20">
        <f t="shared" si="41"/>
        <v>0</v>
      </c>
      <c r="L82" s="20">
        <f>IF($U82=L$3,$J82*1.03,0)</f>
        <v>0</v>
      </c>
      <c r="M82" s="20">
        <f>IF($U82=M$3,$J82*1.03^2,0)</f>
        <v>0</v>
      </c>
      <c r="N82" s="20">
        <f t="shared" si="42"/>
        <v>0</v>
      </c>
      <c r="O82" s="20">
        <f t="shared" si="43"/>
        <v>0</v>
      </c>
      <c r="P82" s="20">
        <v>500000</v>
      </c>
      <c r="Q82" s="20">
        <f t="shared" si="44"/>
        <v>0</v>
      </c>
      <c r="R82" s="20">
        <f>LOOKUP($U82,$K$3:$P$3,$K82:$P82)</f>
        <v>500000</v>
      </c>
      <c r="S82" s="17" t="s">
        <v>21</v>
      </c>
      <c r="T82" s="19" t="s">
        <v>19</v>
      </c>
      <c r="U82" s="24">
        <v>2020</v>
      </c>
      <c r="V82" s="23">
        <f t="shared" si="45"/>
        <v>500000</v>
      </c>
      <c r="W82" s="11" t="s">
        <v>23</v>
      </c>
      <c r="X82" s="357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</row>
    <row r="83" spans="1:73" s="133" customFormat="1" ht="15" customHeight="1" thickBot="1">
      <c r="A83" s="647" t="s">
        <v>345</v>
      </c>
      <c r="B83" s="14" t="s">
        <v>118</v>
      </c>
      <c r="C83" s="85" t="s">
        <v>116</v>
      </c>
      <c r="D83" s="17"/>
      <c r="E83" s="16">
        <v>4</v>
      </c>
      <c r="F83" s="15" t="s">
        <v>119</v>
      </c>
      <c r="G83" s="17" t="s">
        <v>46</v>
      </c>
      <c r="H83" s="20"/>
      <c r="I83" s="17" t="s">
        <v>120</v>
      </c>
      <c r="J83" s="23">
        <v>650000</v>
      </c>
      <c r="K83" s="20">
        <f t="shared" si="41"/>
        <v>0</v>
      </c>
      <c r="L83" s="19">
        <v>0</v>
      </c>
      <c r="M83" s="19">
        <v>0</v>
      </c>
      <c r="N83" s="20">
        <f t="shared" si="42"/>
        <v>0</v>
      </c>
      <c r="O83" s="20">
        <f t="shared" si="43"/>
        <v>0</v>
      </c>
      <c r="P83" s="20">
        <f>IF($U83=P$3,$J83*1.03^5,0)</f>
        <v>753528.1482949998</v>
      </c>
      <c r="Q83" s="20">
        <f t="shared" si="44"/>
        <v>0</v>
      </c>
      <c r="R83" s="20">
        <f>LOOKUP($U83,$K$3:$P$3,$K83:$P83)</f>
        <v>753528.1482949998</v>
      </c>
      <c r="S83" s="17" t="s">
        <v>47</v>
      </c>
      <c r="T83" s="19" t="s">
        <v>19</v>
      </c>
      <c r="U83" s="87">
        <v>2020</v>
      </c>
      <c r="V83" s="19">
        <f t="shared" si="45"/>
        <v>753528.1482949998</v>
      </c>
      <c r="W83" s="70" t="s">
        <v>23</v>
      </c>
      <c r="X83" s="357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</row>
    <row r="84" spans="1:73" s="72" customFormat="1" ht="15" customHeight="1" thickBot="1">
      <c r="A84" s="26" t="s">
        <v>346</v>
      </c>
      <c r="B84" s="13" t="s">
        <v>121</v>
      </c>
      <c r="C84" s="14" t="s">
        <v>116</v>
      </c>
      <c r="D84" s="15"/>
      <c r="E84" s="24">
        <v>5</v>
      </c>
      <c r="F84" s="15"/>
      <c r="G84" s="17"/>
      <c r="H84" s="27"/>
      <c r="I84" s="15" t="s">
        <v>163</v>
      </c>
      <c r="J84" s="52">
        <v>6000000</v>
      </c>
      <c r="K84" s="20">
        <f t="shared" si="41"/>
        <v>0</v>
      </c>
      <c r="L84" s="20">
        <f>IF($U84=L$3,$J84*1.03,0)</f>
        <v>0</v>
      </c>
      <c r="M84" s="20">
        <f>IF($U84=M$3,$J84*1.03^2,0)</f>
        <v>0</v>
      </c>
      <c r="N84" s="20">
        <f t="shared" si="42"/>
        <v>0</v>
      </c>
      <c r="O84" s="20">
        <f t="shared" si="43"/>
        <v>0</v>
      </c>
      <c r="P84" s="20">
        <f>IF($U84=P$3,$J84*1.03^5,0)</f>
        <v>0</v>
      </c>
      <c r="Q84" s="390">
        <f t="shared" si="44"/>
        <v>7164313.779173999</v>
      </c>
      <c r="R84" s="20">
        <f>LOOKUP($U84,$K$3:$Q$3,$K84:$Q84)</f>
        <v>7164313.779173999</v>
      </c>
      <c r="S84" s="17" t="s">
        <v>21</v>
      </c>
      <c r="T84" s="19" t="s">
        <v>19</v>
      </c>
      <c r="U84" s="24">
        <v>2021</v>
      </c>
      <c r="V84" s="19">
        <f t="shared" si="45"/>
        <v>7164313.779173999</v>
      </c>
      <c r="W84" s="70"/>
      <c r="X84" s="357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</row>
    <row r="85" spans="1:73" s="72" customFormat="1" ht="15" customHeight="1" thickBot="1">
      <c r="A85" s="647" t="s">
        <v>347</v>
      </c>
      <c r="B85" s="53" t="s">
        <v>122</v>
      </c>
      <c r="C85" s="54" t="s">
        <v>123</v>
      </c>
      <c r="D85" s="55"/>
      <c r="E85" s="56">
        <v>4</v>
      </c>
      <c r="F85" s="55"/>
      <c r="G85" s="59"/>
      <c r="H85" s="377"/>
      <c r="I85" s="55" t="s">
        <v>163</v>
      </c>
      <c r="J85" s="77">
        <v>300000</v>
      </c>
      <c r="K85" s="58">
        <f t="shared" si="41"/>
        <v>0</v>
      </c>
      <c r="L85" s="58"/>
      <c r="M85" s="58">
        <f>IF($U85=M$3,$J85*1.03^2,0)</f>
        <v>0</v>
      </c>
      <c r="N85" s="58">
        <f t="shared" si="42"/>
        <v>0</v>
      </c>
      <c r="O85" s="58">
        <f t="shared" si="43"/>
        <v>0</v>
      </c>
      <c r="P85" s="58">
        <f>IF($U85=P$3,$J85*1.03^5,0)</f>
        <v>0</v>
      </c>
      <c r="Q85" s="33">
        <f t="shared" si="44"/>
        <v>358215.6889587</v>
      </c>
      <c r="R85" s="58">
        <f>LOOKUP($U85,$K$3:$Q$3,$K85:$Q85)</f>
        <v>358215.6889587</v>
      </c>
      <c r="S85" s="59" t="s">
        <v>21</v>
      </c>
      <c r="T85" s="60" t="s">
        <v>19</v>
      </c>
      <c r="U85" s="56">
        <v>2021</v>
      </c>
      <c r="V85" s="60">
        <f t="shared" si="45"/>
        <v>358215.6889587</v>
      </c>
      <c r="W85" s="70"/>
      <c r="X85" s="357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</row>
    <row r="86" spans="1:73" s="12" customFormat="1" ht="15" customHeight="1">
      <c r="A86" s="120"/>
      <c r="B86" s="35" t="s">
        <v>27</v>
      </c>
      <c r="C86" s="36"/>
      <c r="D86" s="37"/>
      <c r="E86" s="38"/>
      <c r="F86" s="39"/>
      <c r="G86" s="39"/>
      <c r="H86" s="40"/>
      <c r="I86" s="37"/>
      <c r="J86" s="41">
        <f aca="true" t="shared" si="46" ref="J86:Q86">SUM(J79:J85)</f>
        <v>8235000</v>
      </c>
      <c r="K86" s="41">
        <f t="shared" si="46"/>
        <v>0</v>
      </c>
      <c r="L86" s="41">
        <f t="shared" si="46"/>
        <v>0</v>
      </c>
      <c r="M86" s="41">
        <f t="shared" si="46"/>
        <v>302356.5</v>
      </c>
      <c r="N86" s="41">
        <f t="shared" si="46"/>
        <v>0</v>
      </c>
      <c r="O86" s="41">
        <f t="shared" si="46"/>
        <v>0</v>
      </c>
      <c r="P86" s="41">
        <f t="shared" si="46"/>
        <v>1833165.1854449995</v>
      </c>
      <c r="Q86" s="41">
        <f t="shared" si="46"/>
        <v>7522529.468132699</v>
      </c>
      <c r="R86" s="41">
        <f>SUM(R79:R85)</f>
        <v>9658051.1535777</v>
      </c>
      <c r="S86" s="37" t="s">
        <v>28</v>
      </c>
      <c r="T86" s="41">
        <f>SUM(T79:T85)</f>
        <v>0</v>
      </c>
      <c r="U86" s="42"/>
      <c r="V86" s="41">
        <f>SUM(V79:V85)</f>
        <v>9658051.1535777</v>
      </c>
      <c r="W86" s="25" t="s">
        <v>23</v>
      </c>
      <c r="X86" s="361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</row>
    <row r="87" spans="1:73" s="12" customFormat="1" ht="11.25">
      <c r="A87" s="90"/>
      <c r="B87" s="125"/>
      <c r="C87" s="126"/>
      <c r="D87" s="127"/>
      <c r="E87" s="83"/>
      <c r="F87" s="82"/>
      <c r="G87" s="82"/>
      <c r="H87" s="128"/>
      <c r="I87" s="127"/>
      <c r="J87" s="129"/>
      <c r="K87" s="125"/>
      <c r="L87" s="125"/>
      <c r="M87" s="125"/>
      <c r="N87" s="125"/>
      <c r="O87" s="125"/>
      <c r="P87" s="125"/>
      <c r="Q87" s="125"/>
      <c r="R87" s="125"/>
      <c r="S87" s="127"/>
      <c r="T87" s="129"/>
      <c r="U87" s="130"/>
      <c r="V87" s="129"/>
      <c r="W87" s="67" t="s">
        <v>23</v>
      </c>
      <c r="X87" s="339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</row>
    <row r="88" spans="1:73" s="12" customFormat="1" ht="12.75">
      <c r="A88" s="116"/>
      <c r="B88" s="61" t="s">
        <v>48</v>
      </c>
      <c r="C88" s="61"/>
      <c r="D88" s="62"/>
      <c r="E88" s="63"/>
      <c r="F88" s="62"/>
      <c r="G88" s="62"/>
      <c r="H88" s="64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5"/>
      <c r="U88" s="63"/>
      <c r="V88" s="66"/>
      <c r="W88" s="67" t="s">
        <v>23</v>
      </c>
      <c r="X88" s="339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</row>
    <row r="89" spans="1:73" s="45" customFormat="1" ht="15" customHeight="1">
      <c r="A89" s="634" t="s">
        <v>348</v>
      </c>
      <c r="B89" s="14" t="s">
        <v>124</v>
      </c>
      <c r="C89" s="29" t="s">
        <v>328</v>
      </c>
      <c r="D89" s="30"/>
      <c r="E89" s="24" t="s">
        <v>26</v>
      </c>
      <c r="F89" s="15" t="s">
        <v>26</v>
      </c>
      <c r="G89" s="15" t="s">
        <v>125</v>
      </c>
      <c r="H89" s="134"/>
      <c r="I89" s="135" t="s">
        <v>126</v>
      </c>
      <c r="J89" s="23">
        <v>15000</v>
      </c>
      <c r="K89" s="20">
        <f>IF($U89=$K$3,$J89,0)</f>
        <v>0</v>
      </c>
      <c r="L89" s="20">
        <f>IF($U89=L$3,$J89*1.03,0)</f>
        <v>15450</v>
      </c>
      <c r="M89" s="20">
        <f>IF($U89=M$3,$J89*1.03^2,0)</f>
        <v>0</v>
      </c>
      <c r="N89" s="20">
        <f>IF($U89=N$3,$J89*1.03^3,0)</f>
        <v>0</v>
      </c>
      <c r="O89" s="20">
        <f>IF($U89=O$3,$J89*1.03^4,0)</f>
        <v>0</v>
      </c>
      <c r="P89" s="20">
        <f>IF($U89=P$3,$J89*1.03^5,0)</f>
        <v>0</v>
      </c>
      <c r="Q89" s="20">
        <f>IF($U89=Q$3,$J89*1.03^6,0)</f>
        <v>0</v>
      </c>
      <c r="R89" s="20">
        <f>LOOKUP($U89,$K$3:$P$3,$K89:$P89)</f>
        <v>15450</v>
      </c>
      <c r="S89" s="68" t="s">
        <v>34</v>
      </c>
      <c r="T89" s="136" t="s">
        <v>19</v>
      </c>
      <c r="U89" s="24">
        <v>2016</v>
      </c>
      <c r="V89" s="52">
        <f>R89</f>
        <v>15450</v>
      </c>
      <c r="W89" s="43"/>
      <c r="X89" s="349"/>
      <c r="Y89" s="350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  <c r="AJ89" s="355"/>
      <c r="AK89" s="355"/>
      <c r="AL89" s="355"/>
      <c r="AM89" s="355"/>
      <c r="AN89" s="355"/>
      <c r="AO89" s="355"/>
      <c r="AP89" s="355"/>
      <c r="AQ89" s="355"/>
      <c r="AR89" s="355"/>
      <c r="AS89" s="355"/>
      <c r="AT89" s="355"/>
      <c r="AU89" s="355"/>
      <c r="AV89" s="355"/>
      <c r="AW89" s="355"/>
      <c r="AX89" s="355"/>
      <c r="AY89" s="355"/>
      <c r="AZ89" s="355"/>
      <c r="BA89" s="355"/>
      <c r="BB89" s="355"/>
      <c r="BC89" s="355"/>
      <c r="BD89" s="355"/>
      <c r="BE89" s="355"/>
      <c r="BF89" s="355"/>
      <c r="BG89" s="355"/>
      <c r="BH89" s="355"/>
      <c r="BI89" s="355"/>
      <c r="BJ89" s="355"/>
      <c r="BK89" s="355"/>
      <c r="BL89" s="355"/>
      <c r="BM89" s="355"/>
      <c r="BN89" s="355"/>
      <c r="BO89" s="355"/>
      <c r="BP89" s="355"/>
      <c r="BQ89" s="355"/>
      <c r="BR89" s="355"/>
      <c r="BS89" s="355"/>
      <c r="BT89" s="355"/>
      <c r="BU89" s="355"/>
    </row>
    <row r="90" spans="1:73" s="51" customFormat="1" ht="15" customHeight="1">
      <c r="A90" s="634" t="s">
        <v>349</v>
      </c>
      <c r="B90" s="13" t="s">
        <v>323</v>
      </c>
      <c r="C90" s="14" t="s">
        <v>327</v>
      </c>
      <c r="D90" s="15"/>
      <c r="E90" s="24" t="s">
        <v>26</v>
      </c>
      <c r="F90" s="15" t="s">
        <v>26</v>
      </c>
      <c r="G90" s="15" t="s">
        <v>125</v>
      </c>
      <c r="H90" s="52"/>
      <c r="I90" s="135" t="s">
        <v>126</v>
      </c>
      <c r="J90" s="23">
        <v>60000</v>
      </c>
      <c r="K90" s="20">
        <f>IF($U90=$K$3,$J90,0)</f>
        <v>0</v>
      </c>
      <c r="L90" s="20">
        <f>IF($U90=L$3,$J90*1.03,0)</f>
        <v>0</v>
      </c>
      <c r="M90" s="20">
        <f>IF($U90=M$3,$J90*1.03^2,0)</f>
        <v>63654</v>
      </c>
      <c r="N90" s="20">
        <f>IF($U90=N$3,$J90*1.03^3,0)</f>
        <v>0</v>
      </c>
      <c r="O90" s="20">
        <f>IF($U90=O$3,$J90*1.03^4,0)</f>
        <v>0</v>
      </c>
      <c r="P90" s="20">
        <f>IF($U90=P$3,$J90*1.03^5,0)</f>
        <v>0</v>
      </c>
      <c r="Q90" s="20">
        <f>IF($U90=Q$3,$J90*1.03^6,0)</f>
        <v>0</v>
      </c>
      <c r="R90" s="20">
        <f>LOOKUP($U90,$K$3:$P$3,$K90:$P90)</f>
        <v>63654</v>
      </c>
      <c r="S90" s="68" t="s">
        <v>34</v>
      </c>
      <c r="T90" s="136" t="s">
        <v>19</v>
      </c>
      <c r="U90" s="21">
        <v>2017</v>
      </c>
      <c r="V90" s="52">
        <f>R90</f>
        <v>63654</v>
      </c>
      <c r="W90" s="49" t="s">
        <v>23</v>
      </c>
      <c r="X90" s="357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</row>
    <row r="91" spans="1:73" s="51" customFormat="1" ht="15" customHeight="1">
      <c r="A91" s="651" t="s">
        <v>350</v>
      </c>
      <c r="B91" s="14" t="s">
        <v>127</v>
      </c>
      <c r="C91" s="14"/>
      <c r="D91" s="14"/>
      <c r="E91" s="24" t="s">
        <v>26</v>
      </c>
      <c r="F91" s="15" t="s">
        <v>26</v>
      </c>
      <c r="G91" s="15" t="s">
        <v>125</v>
      </c>
      <c r="H91" s="52"/>
      <c r="I91" s="135" t="s">
        <v>126</v>
      </c>
      <c r="J91" s="23">
        <v>75000</v>
      </c>
      <c r="K91" s="20">
        <f>IF($U91=$K$3,$J91,0)</f>
        <v>0</v>
      </c>
      <c r="L91" s="20">
        <f>IF($U91=L$3,$J91*1.03,0)</f>
        <v>77250</v>
      </c>
      <c r="M91" s="20">
        <f>IF($U91=M$3,$J91*1.03^2,0)</f>
        <v>0</v>
      </c>
      <c r="N91" s="20">
        <f>IF($U91=N$3,$J91*1.03^3,0)</f>
        <v>0</v>
      </c>
      <c r="O91" s="20">
        <f>IF($U91=O$3,$J91*1.03^4,0)</f>
        <v>0</v>
      </c>
      <c r="P91" s="20">
        <f>IF($U91=P$3,$J91*1.03^5,0)</f>
        <v>0</v>
      </c>
      <c r="Q91" s="20">
        <f>IF($U91=Q$3,$J91*1.03^6,0)</f>
        <v>0</v>
      </c>
      <c r="R91" s="20">
        <f>LOOKUP($U91,$K$3:$P$3,$K91:$P91)</f>
        <v>77250</v>
      </c>
      <c r="S91" s="68" t="s">
        <v>34</v>
      </c>
      <c r="T91" s="136" t="s">
        <v>19</v>
      </c>
      <c r="U91" s="21">
        <v>2016</v>
      </c>
      <c r="V91" s="52">
        <f>R91</f>
        <v>77250</v>
      </c>
      <c r="W91" s="86" t="s">
        <v>23</v>
      </c>
      <c r="X91" s="339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</row>
    <row r="92" spans="1:73" s="51" customFormat="1" ht="15" customHeight="1" thickBot="1">
      <c r="A92" s="642" t="s">
        <v>378</v>
      </c>
      <c r="B92" s="54" t="s">
        <v>49</v>
      </c>
      <c r="C92" s="54"/>
      <c r="D92" s="54"/>
      <c r="E92" s="56" t="s">
        <v>26</v>
      </c>
      <c r="F92" s="55"/>
      <c r="G92" s="55"/>
      <c r="H92" s="77"/>
      <c r="I92" s="59" t="s">
        <v>93</v>
      </c>
      <c r="J92" s="57">
        <v>60000</v>
      </c>
      <c r="K92" s="57">
        <v>0</v>
      </c>
      <c r="L92" s="57">
        <v>0</v>
      </c>
      <c r="M92" s="58">
        <f>IF($U92=M$3,$J92*1.03^2,0)</f>
        <v>0</v>
      </c>
      <c r="N92" s="58">
        <v>0</v>
      </c>
      <c r="O92" s="58">
        <v>0</v>
      </c>
      <c r="P92" s="58">
        <v>0</v>
      </c>
      <c r="Q92" s="58">
        <f>IF($U92=Q$3,$J92*1.03^6,0)</f>
        <v>71643.13779174</v>
      </c>
      <c r="R92" s="58">
        <f>LOOKUP($U92,$K$3:$Q$3,$K92:$Q92)</f>
        <v>71643.13779174</v>
      </c>
      <c r="S92" s="138" t="s">
        <v>34</v>
      </c>
      <c r="T92" s="378" t="s">
        <v>19</v>
      </c>
      <c r="U92" s="56">
        <v>2021</v>
      </c>
      <c r="V92" s="77">
        <v>50000</v>
      </c>
      <c r="W92" s="86"/>
      <c r="X92" s="339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</row>
    <row r="93" spans="1:73" s="44" customFormat="1" ht="15" customHeight="1">
      <c r="A93" s="120"/>
      <c r="B93" s="35" t="s">
        <v>27</v>
      </c>
      <c r="C93" s="36"/>
      <c r="D93" s="37"/>
      <c r="E93" s="38"/>
      <c r="F93" s="39"/>
      <c r="G93" s="39"/>
      <c r="H93" s="40"/>
      <c r="I93" s="37"/>
      <c r="J93" s="41">
        <f aca="true" t="shared" si="47" ref="J93:P93">SUM(J89:J92)</f>
        <v>210000</v>
      </c>
      <c r="K93" s="41">
        <f t="shared" si="47"/>
        <v>0</v>
      </c>
      <c r="L93" s="41">
        <f t="shared" si="47"/>
        <v>92700</v>
      </c>
      <c r="M93" s="41">
        <f t="shared" si="47"/>
        <v>63654</v>
      </c>
      <c r="N93" s="41">
        <f t="shared" si="47"/>
        <v>0</v>
      </c>
      <c r="O93" s="41">
        <f t="shared" si="47"/>
        <v>0</v>
      </c>
      <c r="P93" s="41">
        <f t="shared" si="47"/>
        <v>0</v>
      </c>
      <c r="Q93" s="41">
        <f>SUM(Q89:Q92)</f>
        <v>71643.13779174</v>
      </c>
      <c r="R93" s="41">
        <f>SUM(R89:R92)</f>
        <v>227997.13779174</v>
      </c>
      <c r="S93" s="37" t="s">
        <v>28</v>
      </c>
      <c r="T93" s="41">
        <f>SUM(T89:T92)</f>
        <v>0</v>
      </c>
      <c r="U93" s="42"/>
      <c r="V93" s="41">
        <f>SUM(V89:V92)</f>
        <v>206354</v>
      </c>
      <c r="W93" s="46"/>
      <c r="X93" s="359"/>
      <c r="Y93" s="355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  <c r="BI93" s="350"/>
      <c r="BJ93" s="350"/>
      <c r="BK93" s="350"/>
      <c r="BL93" s="350"/>
      <c r="BM93" s="350"/>
      <c r="BN93" s="350"/>
      <c r="BO93" s="350"/>
      <c r="BP93" s="350"/>
      <c r="BQ93" s="350"/>
      <c r="BR93" s="350"/>
      <c r="BS93" s="350"/>
      <c r="BT93" s="350"/>
      <c r="BU93" s="350"/>
    </row>
    <row r="94" spans="1:73" s="12" customFormat="1" ht="12">
      <c r="A94" s="90"/>
      <c r="B94" s="125"/>
      <c r="C94" s="126"/>
      <c r="D94" s="127"/>
      <c r="E94" s="83"/>
      <c r="F94" s="82"/>
      <c r="G94" s="82"/>
      <c r="H94" s="128"/>
      <c r="I94" s="127"/>
      <c r="J94" s="129"/>
      <c r="K94" s="125"/>
      <c r="L94" s="125"/>
      <c r="M94" s="125"/>
      <c r="N94" s="125"/>
      <c r="O94" s="125"/>
      <c r="P94" s="125"/>
      <c r="Q94" s="125"/>
      <c r="R94" s="125"/>
      <c r="S94" s="127"/>
      <c r="T94" s="129"/>
      <c r="U94" s="130"/>
      <c r="V94" s="129"/>
      <c r="W94" s="11"/>
      <c r="X94" s="357"/>
      <c r="Y94" s="48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</row>
    <row r="95" spans="1:73" s="8" customFormat="1" ht="12.75">
      <c r="A95" s="139"/>
      <c r="B95" s="97" t="s">
        <v>128</v>
      </c>
      <c r="C95" s="97"/>
      <c r="D95" s="98"/>
      <c r="E95" s="99"/>
      <c r="F95" s="98"/>
      <c r="G95" s="98"/>
      <c r="H95" s="140"/>
      <c r="I95" s="141"/>
      <c r="J95" s="142">
        <f aca="true" t="shared" si="48" ref="J95:P95">J93+J86+J76+J72+J64+J52+J39+J23</f>
        <v>38698845</v>
      </c>
      <c r="K95" s="142">
        <f t="shared" si="48"/>
        <v>1360000</v>
      </c>
      <c r="L95" s="142">
        <f t="shared" si="48"/>
        <v>3079021.83</v>
      </c>
      <c r="M95" s="142">
        <f t="shared" si="48"/>
        <v>6662961.2079</v>
      </c>
      <c r="N95" s="142">
        <f t="shared" si="48"/>
        <v>3168908.3</v>
      </c>
      <c r="O95" s="142">
        <f t="shared" si="48"/>
        <v>5221719.3383783</v>
      </c>
      <c r="P95" s="142">
        <f t="shared" si="48"/>
        <v>14845115.913506767</v>
      </c>
      <c r="Q95" s="142">
        <f>Q93+Q86+Q76+Q72+Q64+Q52+Q39+Q23</f>
        <v>9245546.932024045</v>
      </c>
      <c r="R95" s="142">
        <f>R93+R86+R76+R72+R64+R52+R39+R23</f>
        <v>43583273.521809116</v>
      </c>
      <c r="S95" s="142"/>
      <c r="T95" s="142">
        <f>T93+T86+T76+T72+T64+T52+T39+T23</f>
        <v>8950000</v>
      </c>
      <c r="U95" s="142"/>
      <c r="V95" s="142">
        <f>V93+V86+V76+V72+V64+V52+V39+V23</f>
        <v>52299450.38401738</v>
      </c>
      <c r="W95" s="9"/>
      <c r="X95" s="358"/>
      <c r="Y95" s="353"/>
      <c r="Z95" s="354"/>
      <c r="AA95" s="354"/>
      <c r="AB95" s="354"/>
      <c r="AC95" s="354"/>
      <c r="AD95" s="354"/>
      <c r="AE95" s="354"/>
      <c r="AF95" s="354"/>
      <c r="AG95" s="354"/>
      <c r="AH95" s="354"/>
      <c r="AI95" s="354"/>
      <c r="AJ95" s="354"/>
      <c r="AK95" s="354"/>
      <c r="AL95" s="354"/>
      <c r="AM95" s="354"/>
      <c r="AN95" s="354"/>
      <c r="AO95" s="354"/>
      <c r="AP95" s="354"/>
      <c r="AQ95" s="354"/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4"/>
      <c r="BF95" s="354"/>
      <c r="BG95" s="354"/>
      <c r="BH95" s="354"/>
      <c r="BI95" s="354"/>
      <c r="BJ95" s="354"/>
      <c r="BK95" s="354"/>
      <c r="BL95" s="354"/>
      <c r="BM95" s="354"/>
      <c r="BN95" s="354"/>
      <c r="BO95" s="354"/>
      <c r="BP95" s="354"/>
      <c r="BQ95" s="354"/>
      <c r="BR95" s="354"/>
      <c r="BS95" s="354"/>
      <c r="BT95" s="354"/>
      <c r="BU95" s="354"/>
    </row>
    <row r="96" spans="1:73" s="8" customFormat="1" ht="12.75">
      <c r="A96" s="139"/>
      <c r="B96" s="97"/>
      <c r="C96" s="97"/>
      <c r="D96" s="98"/>
      <c r="E96" s="99"/>
      <c r="F96" s="98"/>
      <c r="G96" s="98"/>
      <c r="H96" s="140"/>
      <c r="I96" s="141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9"/>
      <c r="X96" s="358"/>
      <c r="Y96" s="353"/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4"/>
      <c r="AQ96" s="354"/>
      <c r="AR96" s="354"/>
      <c r="AS96" s="354"/>
      <c r="AT96" s="354"/>
      <c r="AU96" s="354"/>
      <c r="AV96" s="354"/>
      <c r="AW96" s="354"/>
      <c r="AX96" s="354"/>
      <c r="AY96" s="354"/>
      <c r="AZ96" s="354"/>
      <c r="BA96" s="354"/>
      <c r="BB96" s="354"/>
      <c r="BC96" s="354"/>
      <c r="BD96" s="354"/>
      <c r="BE96" s="354"/>
      <c r="BF96" s="354"/>
      <c r="BG96" s="354"/>
      <c r="BH96" s="354"/>
      <c r="BI96" s="354"/>
      <c r="BJ96" s="354"/>
      <c r="BK96" s="354"/>
      <c r="BL96" s="354"/>
      <c r="BM96" s="354"/>
      <c r="BN96" s="354"/>
      <c r="BO96" s="354"/>
      <c r="BP96" s="354"/>
      <c r="BQ96" s="354"/>
      <c r="BR96" s="354"/>
      <c r="BS96" s="354"/>
      <c r="BT96" s="354"/>
      <c r="BU96" s="354"/>
    </row>
    <row r="97" spans="1:73" s="45" customFormat="1" ht="12.75">
      <c r="A97" s="37"/>
      <c r="B97" s="143"/>
      <c r="C97" s="144"/>
      <c r="D97" s="39"/>
      <c r="E97" s="42"/>
      <c r="F97" s="37"/>
      <c r="G97" s="37"/>
      <c r="H97" s="131"/>
      <c r="I97" s="37"/>
      <c r="J97" s="41"/>
      <c r="K97" s="131"/>
      <c r="L97" s="131"/>
      <c r="M97" s="131"/>
      <c r="N97" s="131"/>
      <c r="O97" s="131"/>
      <c r="P97" s="131"/>
      <c r="Q97" s="131"/>
      <c r="R97" s="131"/>
      <c r="S97" s="37"/>
      <c r="T97" s="41"/>
      <c r="U97" s="42"/>
      <c r="V97" s="41"/>
      <c r="W97" s="43"/>
      <c r="X97" s="349"/>
      <c r="Y97" s="350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  <c r="BF97" s="355"/>
      <c r="BG97" s="355"/>
      <c r="BH97" s="355"/>
      <c r="BI97" s="355"/>
      <c r="BJ97" s="355"/>
      <c r="BK97" s="355"/>
      <c r="BL97" s="355"/>
      <c r="BM97" s="355"/>
      <c r="BN97" s="355"/>
      <c r="BO97" s="355"/>
      <c r="BP97" s="355"/>
      <c r="BQ97" s="355"/>
      <c r="BR97" s="355"/>
      <c r="BS97" s="355"/>
      <c r="BT97" s="355"/>
      <c r="BU97" s="355"/>
    </row>
    <row r="98" spans="1:73" s="45" customFormat="1" ht="24.75" customHeight="1">
      <c r="A98" s="116"/>
      <c r="B98" s="657"/>
      <c r="C98" s="658"/>
      <c r="D98" s="658"/>
      <c r="E98" s="658"/>
      <c r="F98" s="658"/>
      <c r="G98" s="658"/>
      <c r="H98" s="658"/>
      <c r="I98" s="658"/>
      <c r="J98" s="658"/>
      <c r="K98" s="658"/>
      <c r="L98" s="658"/>
      <c r="M98" s="658"/>
      <c r="N98" s="658"/>
      <c r="O98" s="658"/>
      <c r="P98" s="658"/>
      <c r="Q98" s="658"/>
      <c r="R98" s="658"/>
      <c r="S98" s="658"/>
      <c r="T98" s="658"/>
      <c r="U98" s="658"/>
      <c r="V98" s="658"/>
      <c r="W98" s="43"/>
      <c r="X98" s="349"/>
      <c r="Y98" s="350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55"/>
      <c r="BE98" s="355"/>
      <c r="BF98" s="355"/>
      <c r="BG98" s="355"/>
      <c r="BH98" s="355"/>
      <c r="BI98" s="355"/>
      <c r="BJ98" s="355"/>
      <c r="BK98" s="355"/>
      <c r="BL98" s="355"/>
      <c r="BM98" s="355"/>
      <c r="BN98" s="355"/>
      <c r="BO98" s="355"/>
      <c r="BP98" s="355"/>
      <c r="BQ98" s="355"/>
      <c r="BR98" s="355"/>
      <c r="BS98" s="355"/>
      <c r="BT98" s="355"/>
      <c r="BU98" s="355"/>
    </row>
    <row r="99" spans="1:73" s="45" customFormat="1" ht="22.5">
      <c r="A99" s="654"/>
      <c r="B99" s="656"/>
      <c r="C99" s="656"/>
      <c r="D99" s="653"/>
      <c r="E99" s="659"/>
      <c r="F99" s="653"/>
      <c r="G99" s="653"/>
      <c r="H99" s="100"/>
      <c r="I99" s="653"/>
      <c r="J99" s="661"/>
      <c r="K99" s="653"/>
      <c r="L99" s="653"/>
      <c r="M99" s="653"/>
      <c r="N99" s="653"/>
      <c r="O99" s="653"/>
      <c r="P99" s="653"/>
      <c r="Q99" s="98"/>
      <c r="R99" s="653"/>
      <c r="S99" s="653"/>
      <c r="T99" s="661"/>
      <c r="U99" s="102"/>
      <c r="V99" s="660"/>
      <c r="W99" s="43"/>
      <c r="X99" s="349"/>
      <c r="Y99" s="350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355"/>
      <c r="AY99" s="355"/>
      <c r="AZ99" s="355"/>
      <c r="BA99" s="355"/>
      <c r="BB99" s="355"/>
      <c r="BC99" s="355"/>
      <c r="BD99" s="355"/>
      <c r="BE99" s="355"/>
      <c r="BF99" s="355"/>
      <c r="BG99" s="355"/>
      <c r="BH99" s="355"/>
      <c r="BI99" s="355"/>
      <c r="BJ99" s="355"/>
      <c r="BK99" s="355"/>
      <c r="BL99" s="355"/>
      <c r="BM99" s="355"/>
      <c r="BN99" s="355"/>
      <c r="BO99" s="355"/>
      <c r="BP99" s="355"/>
      <c r="BQ99" s="355"/>
      <c r="BR99" s="355"/>
      <c r="BS99" s="355"/>
      <c r="BT99" s="355"/>
      <c r="BU99" s="355"/>
    </row>
    <row r="100" spans="1:73" ht="12.75">
      <c r="A100" s="655"/>
      <c r="B100" s="656"/>
      <c r="C100" s="656"/>
      <c r="D100" s="653"/>
      <c r="E100" s="659"/>
      <c r="F100" s="653"/>
      <c r="G100" s="653"/>
      <c r="H100" s="101"/>
      <c r="I100" s="653"/>
      <c r="J100" s="661"/>
      <c r="K100" s="98"/>
      <c r="L100" s="98"/>
      <c r="M100" s="98"/>
      <c r="N100" s="98"/>
      <c r="O100" s="98"/>
      <c r="P100" s="98"/>
      <c r="Q100" s="98"/>
      <c r="R100" s="653"/>
      <c r="S100" s="653"/>
      <c r="T100" s="661"/>
      <c r="U100" s="99"/>
      <c r="V100" s="660"/>
      <c r="W100" s="79"/>
      <c r="X100" s="360"/>
      <c r="Y100" s="26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</row>
    <row r="101" spans="1:73" s="4" customFormat="1" ht="15" customHeight="1">
      <c r="A101" s="629"/>
      <c r="B101" s="652"/>
      <c r="C101" s="652"/>
      <c r="D101" s="62"/>
      <c r="E101" s="63"/>
      <c r="F101" s="62"/>
      <c r="G101" s="62"/>
      <c r="H101" s="64"/>
      <c r="I101" s="62"/>
      <c r="J101" s="62"/>
      <c r="K101" s="145"/>
      <c r="L101" s="145"/>
      <c r="M101" s="145"/>
      <c r="N101" s="145"/>
      <c r="O101" s="145"/>
      <c r="P101" s="145"/>
      <c r="Q101" s="145"/>
      <c r="R101" s="145"/>
      <c r="S101" s="62"/>
      <c r="T101" s="65"/>
      <c r="U101" s="63"/>
      <c r="V101" s="66"/>
      <c r="W101" s="5"/>
      <c r="X101" s="346"/>
      <c r="Y101" s="351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</row>
    <row r="102" spans="1:73" s="71" customFormat="1" ht="12.75">
      <c r="A102" s="150"/>
      <c r="B102" s="325"/>
      <c r="C102" s="334"/>
      <c r="D102" s="374"/>
      <c r="E102" s="123"/>
      <c r="F102" s="150"/>
      <c r="G102" s="150"/>
      <c r="H102" s="151"/>
      <c r="I102" s="375"/>
      <c r="J102" s="326"/>
      <c r="K102" s="122"/>
      <c r="L102" s="122"/>
      <c r="M102" s="122"/>
      <c r="N102" s="122"/>
      <c r="O102" s="122"/>
      <c r="P102" s="122"/>
      <c r="Q102" s="122"/>
      <c r="R102" s="20"/>
      <c r="S102" s="375"/>
      <c r="T102" s="121"/>
      <c r="U102" s="405"/>
      <c r="V102" s="376"/>
      <c r="W102" s="80"/>
      <c r="X102" s="360"/>
      <c r="Y102" s="26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</row>
    <row r="103" spans="1:73" s="71" customFormat="1" ht="12">
      <c r="A103" s="150"/>
      <c r="B103" s="325"/>
      <c r="C103" s="334"/>
      <c r="D103" s="374"/>
      <c r="E103" s="123"/>
      <c r="F103" s="150"/>
      <c r="G103" s="150"/>
      <c r="H103" s="151"/>
      <c r="I103" s="375"/>
      <c r="J103" s="326"/>
      <c r="K103" s="122"/>
      <c r="L103" s="122"/>
      <c r="M103" s="122"/>
      <c r="N103" s="122"/>
      <c r="O103" s="122"/>
      <c r="P103" s="122"/>
      <c r="Q103" s="122"/>
      <c r="R103" s="20"/>
      <c r="S103" s="375"/>
      <c r="T103" s="121"/>
      <c r="U103" s="405"/>
      <c r="V103" s="376"/>
      <c r="W103" s="80"/>
      <c r="X103" s="360"/>
      <c r="Y103" s="26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</row>
    <row r="104" spans="1:73" s="71" customFormat="1" ht="12.75" customHeight="1">
      <c r="A104" s="150"/>
      <c r="B104" s="325"/>
      <c r="C104" s="334"/>
      <c r="D104" s="374"/>
      <c r="E104" s="123"/>
      <c r="F104" s="150"/>
      <c r="G104" s="150"/>
      <c r="H104" s="151"/>
      <c r="I104" s="375"/>
      <c r="J104" s="326"/>
      <c r="K104" s="122"/>
      <c r="L104" s="122"/>
      <c r="M104" s="122"/>
      <c r="N104" s="122"/>
      <c r="O104" s="122"/>
      <c r="P104" s="122"/>
      <c r="Q104" s="122"/>
      <c r="R104" s="20"/>
      <c r="S104" s="375"/>
      <c r="T104" s="121"/>
      <c r="U104" s="405"/>
      <c r="V104" s="376"/>
      <c r="W104" s="80"/>
      <c r="X104" s="360"/>
      <c r="Y104" s="26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</row>
    <row r="105" spans="1:73" s="71" customFormat="1" ht="12">
      <c r="A105" s="150"/>
      <c r="B105" s="325"/>
      <c r="C105" s="334"/>
      <c r="D105" s="374"/>
      <c r="E105" s="123"/>
      <c r="F105" s="150"/>
      <c r="G105" s="150"/>
      <c r="H105" s="151"/>
      <c r="I105" s="375"/>
      <c r="J105" s="326"/>
      <c r="K105" s="122"/>
      <c r="L105" s="122"/>
      <c r="M105" s="122"/>
      <c r="N105" s="122"/>
      <c r="O105" s="122"/>
      <c r="P105" s="122"/>
      <c r="Q105" s="122"/>
      <c r="R105" s="20"/>
      <c r="S105" s="375"/>
      <c r="T105" s="121"/>
      <c r="U105" s="405"/>
      <c r="V105" s="376"/>
      <c r="W105" s="80"/>
      <c r="X105" s="360"/>
      <c r="Y105" s="26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</row>
    <row r="106" spans="1:73" s="71" customFormat="1" ht="12">
      <c r="A106" s="150"/>
      <c r="B106" s="325"/>
      <c r="C106" s="334"/>
      <c r="D106" s="374"/>
      <c r="E106" s="123"/>
      <c r="F106" s="150"/>
      <c r="G106" s="150"/>
      <c r="H106" s="151"/>
      <c r="I106" s="375"/>
      <c r="J106" s="326"/>
      <c r="K106" s="122"/>
      <c r="L106" s="122"/>
      <c r="M106" s="122"/>
      <c r="N106" s="122"/>
      <c r="O106" s="122"/>
      <c r="P106" s="122"/>
      <c r="Q106" s="122"/>
      <c r="R106" s="20"/>
      <c r="S106" s="375"/>
      <c r="T106" s="121"/>
      <c r="U106" s="405"/>
      <c r="V106" s="376"/>
      <c r="W106" s="80"/>
      <c r="X106" s="360"/>
      <c r="Y106" s="26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</row>
    <row r="107" spans="1:73" s="71" customFormat="1" ht="12">
      <c r="A107" s="150"/>
      <c r="B107" s="325"/>
      <c r="C107" s="334"/>
      <c r="D107" s="374"/>
      <c r="E107" s="123"/>
      <c r="F107" s="150"/>
      <c r="G107" s="150"/>
      <c r="H107" s="151"/>
      <c r="I107" s="375"/>
      <c r="J107" s="326"/>
      <c r="K107" s="122"/>
      <c r="L107" s="122"/>
      <c r="M107" s="122"/>
      <c r="N107" s="122"/>
      <c r="O107" s="122"/>
      <c r="P107" s="122"/>
      <c r="Q107" s="122"/>
      <c r="R107" s="20"/>
      <c r="S107" s="375"/>
      <c r="T107" s="121"/>
      <c r="U107" s="405"/>
      <c r="V107" s="376"/>
      <c r="W107" s="80"/>
      <c r="X107" s="360"/>
      <c r="Y107" s="26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</row>
    <row r="108" spans="1:73" s="71" customFormat="1" ht="12">
      <c r="A108" s="150"/>
      <c r="B108" s="325"/>
      <c r="C108" s="334"/>
      <c r="D108" s="374"/>
      <c r="E108" s="123"/>
      <c r="F108" s="150"/>
      <c r="G108" s="150"/>
      <c r="H108" s="151"/>
      <c r="I108" s="375"/>
      <c r="J108" s="326"/>
      <c r="K108" s="122"/>
      <c r="L108" s="122"/>
      <c r="M108" s="122"/>
      <c r="N108" s="122"/>
      <c r="O108" s="122"/>
      <c r="P108" s="122"/>
      <c r="Q108" s="122"/>
      <c r="R108" s="20"/>
      <c r="S108" s="375"/>
      <c r="T108" s="121"/>
      <c r="U108" s="405"/>
      <c r="V108" s="376"/>
      <c r="W108" s="80"/>
      <c r="X108" s="360"/>
      <c r="Y108" s="26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</row>
    <row r="109" spans="1:73" s="71" customFormat="1" ht="12">
      <c r="A109" s="150"/>
      <c r="B109" s="325"/>
      <c r="C109" s="334"/>
      <c r="D109" s="374"/>
      <c r="E109" s="123"/>
      <c r="F109" s="150"/>
      <c r="G109" s="150"/>
      <c r="H109" s="151"/>
      <c r="I109" s="375"/>
      <c r="J109" s="326"/>
      <c r="K109" s="122"/>
      <c r="L109" s="122"/>
      <c r="M109" s="122"/>
      <c r="N109" s="122"/>
      <c r="O109" s="122"/>
      <c r="P109" s="122"/>
      <c r="Q109" s="122"/>
      <c r="R109" s="20"/>
      <c r="S109" s="375"/>
      <c r="T109" s="121"/>
      <c r="U109" s="405"/>
      <c r="V109" s="376"/>
      <c r="W109" s="80"/>
      <c r="X109" s="360"/>
      <c r="Y109" s="26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</row>
    <row r="110" spans="1:73" s="71" customFormat="1" ht="12">
      <c r="A110" s="150"/>
      <c r="B110" s="325"/>
      <c r="C110" s="334"/>
      <c r="D110" s="374"/>
      <c r="E110" s="123"/>
      <c r="F110" s="150"/>
      <c r="G110" s="150"/>
      <c r="H110" s="151"/>
      <c r="I110" s="375"/>
      <c r="J110" s="121"/>
      <c r="K110" s="122"/>
      <c r="L110" s="122"/>
      <c r="M110" s="122"/>
      <c r="N110" s="122"/>
      <c r="O110" s="122"/>
      <c r="P110" s="122"/>
      <c r="Q110" s="122"/>
      <c r="R110" s="20"/>
      <c r="S110" s="375"/>
      <c r="T110" s="121"/>
      <c r="U110" s="405"/>
      <c r="V110" s="376"/>
      <c r="W110" s="80"/>
      <c r="X110" s="360"/>
      <c r="Y110" s="26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</row>
    <row r="111" spans="1:73" ht="15" customHeight="1">
      <c r="A111" s="120"/>
      <c r="B111" s="35"/>
      <c r="C111" s="36"/>
      <c r="D111" s="37"/>
      <c r="E111" s="38"/>
      <c r="F111" s="39"/>
      <c r="G111" s="39"/>
      <c r="H111" s="40"/>
      <c r="I111" s="37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79"/>
      <c r="X111" s="360"/>
      <c r="Y111" s="26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</row>
    <row r="112" spans="1:73" ht="15" customHeight="1">
      <c r="A112" s="120"/>
      <c r="B112" s="35"/>
      <c r="C112" s="36"/>
      <c r="D112" s="37"/>
      <c r="E112" s="38"/>
      <c r="F112" s="39"/>
      <c r="G112" s="39"/>
      <c r="H112" s="40"/>
      <c r="I112" s="37"/>
      <c r="J112" s="41"/>
      <c r="K112" s="41"/>
      <c r="L112" s="41"/>
      <c r="M112" s="41"/>
      <c r="N112" s="41"/>
      <c r="O112" s="41"/>
      <c r="P112" s="41"/>
      <c r="Q112" s="41"/>
      <c r="R112" s="41"/>
      <c r="S112" s="84"/>
      <c r="T112" s="41"/>
      <c r="U112" s="42"/>
      <c r="V112" s="41"/>
      <c r="W112" s="79"/>
      <c r="X112" s="360"/>
      <c r="Y112" s="26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</row>
    <row r="113" spans="1:73" ht="15" customHeight="1">
      <c r="A113" s="116"/>
      <c r="B113" s="652"/>
      <c r="C113" s="652"/>
      <c r="D113" s="62"/>
      <c r="E113" s="63"/>
      <c r="F113" s="62"/>
      <c r="G113" s="62"/>
      <c r="H113" s="64"/>
      <c r="I113" s="62"/>
      <c r="J113" s="62"/>
      <c r="K113" s="145"/>
      <c r="L113" s="145"/>
      <c r="M113" s="145"/>
      <c r="N113" s="145"/>
      <c r="O113" s="145"/>
      <c r="P113" s="145"/>
      <c r="Q113" s="145"/>
      <c r="R113" s="145"/>
      <c r="S113" s="62"/>
      <c r="T113" s="65"/>
      <c r="U113" s="63"/>
      <c r="V113" s="66"/>
      <c r="W113" s="79"/>
      <c r="X113" s="360"/>
      <c r="Y113" s="26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</row>
    <row r="114" spans="1:73" s="45" customFormat="1" ht="12.75">
      <c r="A114" s="47"/>
      <c r="B114" s="13"/>
      <c r="C114" s="146"/>
      <c r="D114" s="17"/>
      <c r="E114" s="24"/>
      <c r="F114" s="15"/>
      <c r="G114" s="15"/>
      <c r="H114" s="30"/>
      <c r="I114" s="375"/>
      <c r="J114" s="19"/>
      <c r="K114" s="20"/>
      <c r="L114" s="20"/>
      <c r="M114" s="20"/>
      <c r="N114" s="20"/>
      <c r="O114" s="20"/>
      <c r="P114" s="20"/>
      <c r="Q114" s="20"/>
      <c r="R114" s="20"/>
      <c r="S114" s="17"/>
      <c r="T114" s="19"/>
      <c r="U114" s="87"/>
      <c r="V114" s="19"/>
      <c r="W114" s="43"/>
      <c r="X114" s="349"/>
      <c r="Y114" s="350"/>
      <c r="Z114" s="355"/>
      <c r="AA114" s="355"/>
      <c r="AB114" s="355"/>
      <c r="AC114" s="355"/>
      <c r="AD114" s="355"/>
      <c r="AE114" s="355"/>
      <c r="AF114" s="355"/>
      <c r="AG114" s="355"/>
      <c r="AH114" s="355"/>
      <c r="AI114" s="355"/>
      <c r="AJ114" s="355"/>
      <c r="AK114" s="355"/>
      <c r="AL114" s="355"/>
      <c r="AM114" s="355"/>
      <c r="AN114" s="355"/>
      <c r="AO114" s="355"/>
      <c r="AP114" s="355"/>
      <c r="AQ114" s="355"/>
      <c r="AR114" s="355"/>
      <c r="AS114" s="355"/>
      <c r="AT114" s="355"/>
      <c r="AU114" s="355"/>
      <c r="AV114" s="355"/>
      <c r="AW114" s="355"/>
      <c r="AX114" s="355"/>
      <c r="AY114" s="355"/>
      <c r="AZ114" s="355"/>
      <c r="BA114" s="355"/>
      <c r="BB114" s="355"/>
      <c r="BC114" s="355"/>
      <c r="BD114" s="355"/>
      <c r="BE114" s="355"/>
      <c r="BF114" s="355"/>
      <c r="BG114" s="355"/>
      <c r="BH114" s="355"/>
      <c r="BI114" s="355"/>
      <c r="BJ114" s="355"/>
      <c r="BK114" s="355"/>
      <c r="BL114" s="355"/>
      <c r="BM114" s="355"/>
      <c r="BN114" s="355"/>
      <c r="BO114" s="355"/>
      <c r="BP114" s="355"/>
      <c r="BQ114" s="355"/>
      <c r="BR114" s="355"/>
      <c r="BS114" s="355"/>
      <c r="BT114" s="355"/>
      <c r="BU114" s="355"/>
    </row>
    <row r="115" spans="1:73" s="45" customFormat="1" ht="12.75">
      <c r="A115" s="47"/>
      <c r="B115" s="13"/>
      <c r="C115" s="146"/>
      <c r="D115" s="17"/>
      <c r="E115" s="24"/>
      <c r="F115" s="15"/>
      <c r="G115" s="15"/>
      <c r="H115" s="30"/>
      <c r="I115" s="375"/>
      <c r="J115" s="19"/>
      <c r="K115" s="20"/>
      <c r="L115" s="20"/>
      <c r="M115" s="20"/>
      <c r="N115" s="20"/>
      <c r="O115" s="20"/>
      <c r="P115" s="20"/>
      <c r="Q115" s="20"/>
      <c r="R115" s="20"/>
      <c r="S115" s="17"/>
      <c r="T115" s="19"/>
      <c r="U115" s="87"/>
      <c r="V115" s="19"/>
      <c r="W115" s="43"/>
      <c r="X115" s="349"/>
      <c r="Y115" s="350"/>
      <c r="Z115" s="355"/>
      <c r="AA115" s="355"/>
      <c r="AB115" s="355"/>
      <c r="AC115" s="355"/>
      <c r="AD115" s="355"/>
      <c r="AE115" s="355"/>
      <c r="AF115" s="355"/>
      <c r="AG115" s="355"/>
      <c r="AH115" s="355"/>
      <c r="AI115" s="355"/>
      <c r="AJ115" s="355"/>
      <c r="AK115" s="355"/>
      <c r="AL115" s="355"/>
      <c r="AM115" s="355"/>
      <c r="AN115" s="355"/>
      <c r="AO115" s="355"/>
      <c r="AP115" s="355"/>
      <c r="AQ115" s="355"/>
      <c r="AR115" s="355"/>
      <c r="AS115" s="355"/>
      <c r="AT115" s="355"/>
      <c r="AU115" s="355"/>
      <c r="AV115" s="355"/>
      <c r="AW115" s="355"/>
      <c r="AX115" s="355"/>
      <c r="AY115" s="355"/>
      <c r="AZ115" s="355"/>
      <c r="BA115" s="355"/>
      <c r="BB115" s="355"/>
      <c r="BC115" s="355"/>
      <c r="BD115" s="355"/>
      <c r="BE115" s="355"/>
      <c r="BF115" s="355"/>
      <c r="BG115" s="355"/>
      <c r="BH115" s="355"/>
      <c r="BI115" s="355"/>
      <c r="BJ115" s="355"/>
      <c r="BK115" s="355"/>
      <c r="BL115" s="355"/>
      <c r="BM115" s="355"/>
      <c r="BN115" s="355"/>
      <c r="BO115" s="355"/>
      <c r="BP115" s="355"/>
      <c r="BQ115" s="355"/>
      <c r="BR115" s="355"/>
      <c r="BS115" s="355"/>
      <c r="BT115" s="355"/>
      <c r="BU115" s="355"/>
    </row>
    <row r="116" spans="1:73" s="45" customFormat="1" ht="12.75">
      <c r="A116" s="47"/>
      <c r="B116" s="374"/>
      <c r="C116" s="380"/>
      <c r="D116" s="375"/>
      <c r="E116" s="123"/>
      <c r="F116" s="150"/>
      <c r="G116" s="150"/>
      <c r="H116" s="381"/>
      <c r="I116" s="375"/>
      <c r="J116" s="376"/>
      <c r="K116" s="122"/>
      <c r="L116" s="122"/>
      <c r="M116" s="382"/>
      <c r="N116" s="382"/>
      <c r="O116" s="122"/>
      <c r="P116" s="122"/>
      <c r="Q116" s="122"/>
      <c r="R116" s="20"/>
      <c r="S116" s="17"/>
      <c r="T116" s="376"/>
      <c r="U116" s="404"/>
      <c r="V116" s="19"/>
      <c r="W116" s="43"/>
      <c r="X116" s="349"/>
      <c r="Y116" s="350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5"/>
      <c r="AL116" s="355"/>
      <c r="AM116" s="355"/>
      <c r="AN116" s="355"/>
      <c r="AO116" s="355"/>
      <c r="AP116" s="355"/>
      <c r="AQ116" s="355"/>
      <c r="AR116" s="355"/>
      <c r="AS116" s="355"/>
      <c r="AT116" s="355"/>
      <c r="AU116" s="355"/>
      <c r="AV116" s="355"/>
      <c r="AW116" s="355"/>
      <c r="AX116" s="355"/>
      <c r="AY116" s="355"/>
      <c r="AZ116" s="355"/>
      <c r="BA116" s="355"/>
      <c r="BB116" s="355"/>
      <c r="BC116" s="355"/>
      <c r="BD116" s="355"/>
      <c r="BE116" s="355"/>
      <c r="BF116" s="355"/>
      <c r="BG116" s="355"/>
      <c r="BH116" s="355"/>
      <c r="BI116" s="355"/>
      <c r="BJ116" s="355"/>
      <c r="BK116" s="355"/>
      <c r="BL116" s="355"/>
      <c r="BM116" s="355"/>
      <c r="BN116" s="355"/>
      <c r="BO116" s="355"/>
      <c r="BP116" s="355"/>
      <c r="BQ116" s="355"/>
      <c r="BR116" s="355"/>
      <c r="BS116" s="355"/>
      <c r="BT116" s="355"/>
      <c r="BU116" s="355"/>
    </row>
    <row r="117" spans="1:73" s="45" customFormat="1" ht="12.75">
      <c r="A117" s="47"/>
      <c r="B117" s="374"/>
      <c r="C117" s="380"/>
      <c r="D117" s="375"/>
      <c r="E117" s="123"/>
      <c r="F117" s="150"/>
      <c r="G117" s="150"/>
      <c r="H117" s="381"/>
      <c r="I117" s="375"/>
      <c r="J117" s="376"/>
      <c r="K117" s="20"/>
      <c r="L117" s="20"/>
      <c r="M117" s="20"/>
      <c r="N117" s="20"/>
      <c r="O117" s="20"/>
      <c r="P117" s="20"/>
      <c r="Q117" s="390"/>
      <c r="R117" s="20"/>
      <c r="S117" s="17"/>
      <c r="T117" s="376"/>
      <c r="U117" s="404"/>
      <c r="V117" s="19"/>
      <c r="W117" s="43"/>
      <c r="X117" s="349"/>
      <c r="Y117" s="350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355"/>
      <c r="AY117" s="355"/>
      <c r="AZ117" s="355"/>
      <c r="BA117" s="355"/>
      <c r="BB117" s="355"/>
      <c r="BC117" s="355"/>
      <c r="BD117" s="355"/>
      <c r="BE117" s="355"/>
      <c r="BF117" s="355"/>
      <c r="BG117" s="355"/>
      <c r="BH117" s="355"/>
      <c r="BI117" s="355"/>
      <c r="BJ117" s="355"/>
      <c r="BK117" s="355"/>
      <c r="BL117" s="355"/>
      <c r="BM117" s="355"/>
      <c r="BN117" s="355"/>
      <c r="BO117" s="355"/>
      <c r="BP117" s="355"/>
      <c r="BQ117" s="355"/>
      <c r="BR117" s="355"/>
      <c r="BS117" s="355"/>
      <c r="BT117" s="355"/>
      <c r="BU117" s="355"/>
    </row>
    <row r="118" spans="1:73" s="8" customFormat="1" ht="13.5" thickBot="1">
      <c r="A118" s="47"/>
      <c r="B118" s="379"/>
      <c r="C118" s="379"/>
      <c r="D118" s="323"/>
      <c r="E118" s="323"/>
      <c r="F118" s="323"/>
      <c r="G118" s="323"/>
      <c r="H118" s="323"/>
      <c r="I118" s="323"/>
      <c r="J118" s="406"/>
      <c r="K118" s="58"/>
      <c r="L118" s="58"/>
      <c r="M118" s="58"/>
      <c r="N118" s="58"/>
      <c r="O118" s="58"/>
      <c r="P118" s="58"/>
      <c r="Q118" s="58"/>
      <c r="R118" s="58"/>
      <c r="S118" s="59"/>
      <c r="T118" s="383"/>
      <c r="U118" s="364"/>
      <c r="V118" s="60"/>
      <c r="W118" s="9"/>
      <c r="X118" s="358"/>
      <c r="Y118" s="353"/>
      <c r="Z118" s="354"/>
      <c r="AA118" s="354"/>
      <c r="AB118" s="354"/>
      <c r="AC118" s="354"/>
      <c r="AD118" s="354"/>
      <c r="AE118" s="354"/>
      <c r="AF118" s="354"/>
      <c r="AG118" s="354"/>
      <c r="AH118" s="354"/>
      <c r="AI118" s="354"/>
      <c r="AJ118" s="354"/>
      <c r="AK118" s="354"/>
      <c r="AL118" s="354"/>
      <c r="AM118" s="354"/>
      <c r="AN118" s="354"/>
      <c r="AO118" s="354"/>
      <c r="AP118" s="354"/>
      <c r="AQ118" s="354"/>
      <c r="AR118" s="354"/>
      <c r="AS118" s="354"/>
      <c r="AT118" s="354"/>
      <c r="AU118" s="354"/>
      <c r="AV118" s="354"/>
      <c r="AW118" s="354"/>
      <c r="AX118" s="354"/>
      <c r="AY118" s="354"/>
      <c r="AZ118" s="354"/>
      <c r="BA118" s="354"/>
      <c r="BB118" s="354"/>
      <c r="BC118" s="354"/>
      <c r="BD118" s="354"/>
      <c r="BE118" s="354"/>
      <c r="BF118" s="354"/>
      <c r="BG118" s="354"/>
      <c r="BH118" s="354"/>
      <c r="BI118" s="354"/>
      <c r="BJ118" s="354"/>
      <c r="BK118" s="354"/>
      <c r="BL118" s="354"/>
      <c r="BM118" s="354"/>
      <c r="BN118" s="354"/>
      <c r="BO118" s="354"/>
      <c r="BP118" s="354"/>
      <c r="BQ118" s="354"/>
      <c r="BR118" s="354"/>
      <c r="BS118" s="354"/>
      <c r="BT118" s="354"/>
      <c r="BU118" s="354"/>
    </row>
    <row r="119" spans="1:73" s="12" customFormat="1" ht="15" customHeight="1">
      <c r="A119" s="120"/>
      <c r="B119" s="35"/>
      <c r="C119" s="36"/>
      <c r="D119" s="37"/>
      <c r="E119" s="38"/>
      <c r="F119" s="39"/>
      <c r="G119" s="39"/>
      <c r="H119" s="40"/>
      <c r="I119" s="37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79"/>
      <c r="X119" s="360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</row>
    <row r="120" spans="1:73" s="12" customFormat="1" ht="15" customHeight="1">
      <c r="A120" s="120"/>
      <c r="B120" s="35"/>
      <c r="C120" s="36"/>
      <c r="D120" s="37"/>
      <c r="E120" s="38"/>
      <c r="F120" s="39"/>
      <c r="G120" s="39"/>
      <c r="H120" s="40"/>
      <c r="I120" s="37"/>
      <c r="J120" s="41"/>
      <c r="K120" s="147"/>
      <c r="L120" s="147"/>
      <c r="M120" s="147"/>
      <c r="N120" s="147"/>
      <c r="O120" s="147"/>
      <c r="P120" s="147"/>
      <c r="Q120" s="147"/>
      <c r="R120" s="147"/>
      <c r="S120" s="37"/>
      <c r="T120" s="41"/>
      <c r="U120" s="42"/>
      <c r="V120" s="41"/>
      <c r="W120" s="79"/>
      <c r="X120" s="360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</row>
    <row r="121" spans="1:73" s="12" customFormat="1" ht="15" customHeight="1">
      <c r="A121" s="116"/>
      <c r="B121" s="652"/>
      <c r="C121" s="652"/>
      <c r="D121" s="62"/>
      <c r="E121" s="63"/>
      <c r="F121" s="62"/>
      <c r="G121" s="62"/>
      <c r="H121" s="64"/>
      <c r="I121" s="62"/>
      <c r="J121" s="62"/>
      <c r="K121" s="145"/>
      <c r="L121" s="145"/>
      <c r="M121" s="145"/>
      <c r="N121" s="145"/>
      <c r="O121" s="145"/>
      <c r="P121" s="145"/>
      <c r="Q121" s="145"/>
      <c r="R121" s="145"/>
      <c r="S121" s="62"/>
      <c r="T121" s="65"/>
      <c r="U121" s="63"/>
      <c r="V121" s="66"/>
      <c r="W121" s="11"/>
      <c r="X121" s="357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</row>
    <row r="122" spans="1:73" s="45" customFormat="1" ht="15" customHeight="1">
      <c r="A122" s="15"/>
      <c r="B122" s="14"/>
      <c r="C122" s="14"/>
      <c r="D122" s="15"/>
      <c r="E122" s="24"/>
      <c r="F122" s="15"/>
      <c r="G122" s="15"/>
      <c r="H122" s="52"/>
      <c r="I122" s="15"/>
      <c r="J122" s="23"/>
      <c r="K122" s="20"/>
      <c r="L122" s="20"/>
      <c r="M122" s="20"/>
      <c r="N122" s="20"/>
      <c r="O122" s="20"/>
      <c r="P122" s="20"/>
      <c r="Q122" s="20"/>
      <c r="R122" s="20"/>
      <c r="S122" s="15"/>
      <c r="T122" s="23"/>
      <c r="U122" s="24"/>
      <c r="V122" s="23"/>
      <c r="W122" s="43"/>
      <c r="X122" s="349"/>
      <c r="Y122" s="350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5"/>
      <c r="AO122" s="355"/>
      <c r="AP122" s="355"/>
      <c r="AQ122" s="355"/>
      <c r="AR122" s="355"/>
      <c r="AS122" s="355"/>
      <c r="AT122" s="355"/>
      <c r="AU122" s="355"/>
      <c r="AV122" s="355"/>
      <c r="AW122" s="355"/>
      <c r="AX122" s="355"/>
      <c r="AY122" s="355"/>
      <c r="AZ122" s="355"/>
      <c r="BA122" s="355"/>
      <c r="BB122" s="355"/>
      <c r="BC122" s="355"/>
      <c r="BD122" s="355"/>
      <c r="BE122" s="355"/>
      <c r="BF122" s="355"/>
      <c r="BG122" s="355"/>
      <c r="BH122" s="355"/>
      <c r="BI122" s="355"/>
      <c r="BJ122" s="355"/>
      <c r="BK122" s="355"/>
      <c r="BL122" s="355"/>
      <c r="BM122" s="355"/>
      <c r="BN122" s="355"/>
      <c r="BO122" s="355"/>
      <c r="BP122" s="355"/>
      <c r="BQ122" s="355"/>
      <c r="BR122" s="355"/>
      <c r="BS122" s="355"/>
      <c r="BT122" s="355"/>
      <c r="BU122" s="355"/>
    </row>
    <row r="123" spans="1:73" s="148" customFormat="1" ht="15" customHeight="1">
      <c r="A123" s="47"/>
      <c r="B123" s="14"/>
      <c r="C123" s="14"/>
      <c r="D123" s="15"/>
      <c r="E123" s="24"/>
      <c r="F123" s="15"/>
      <c r="G123" s="15"/>
      <c r="H123" s="52"/>
      <c r="I123" s="15"/>
      <c r="J123" s="19"/>
      <c r="K123" s="20"/>
      <c r="L123" s="20"/>
      <c r="M123" s="20"/>
      <c r="N123" s="20"/>
      <c r="O123" s="20"/>
      <c r="P123" s="20"/>
      <c r="Q123" s="20"/>
      <c r="R123" s="122"/>
      <c r="S123" s="15"/>
      <c r="T123" s="23"/>
      <c r="U123" s="21"/>
      <c r="V123" s="23"/>
      <c r="W123" s="86"/>
      <c r="X123" s="339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</row>
    <row r="124" spans="1:73" s="148" customFormat="1" ht="15" customHeight="1">
      <c r="A124" s="47"/>
      <c r="B124" s="149"/>
      <c r="C124" s="149"/>
      <c r="D124" s="150"/>
      <c r="E124" s="123"/>
      <c r="F124" s="150"/>
      <c r="G124" s="150"/>
      <c r="H124" s="151"/>
      <c r="I124" s="150"/>
      <c r="J124" s="121"/>
      <c r="K124" s="20"/>
      <c r="L124" s="20"/>
      <c r="M124" s="20"/>
      <c r="N124" s="20"/>
      <c r="O124" s="20"/>
      <c r="P124" s="20"/>
      <c r="Q124" s="20"/>
      <c r="R124" s="122"/>
      <c r="S124" s="150"/>
      <c r="T124" s="121"/>
      <c r="U124" s="405"/>
      <c r="V124" s="23"/>
      <c r="W124" s="86"/>
      <c r="X124" s="339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</row>
    <row r="125" spans="1:73" s="148" customFormat="1" ht="15" customHeight="1">
      <c r="A125" s="47"/>
      <c r="B125" s="149"/>
      <c r="C125" s="149"/>
      <c r="D125" s="150"/>
      <c r="E125" s="123"/>
      <c r="F125" s="150"/>
      <c r="G125" s="150"/>
      <c r="H125" s="151"/>
      <c r="I125" s="150"/>
      <c r="J125" s="121"/>
      <c r="K125" s="20"/>
      <c r="L125" s="20"/>
      <c r="M125" s="20"/>
      <c r="N125" s="20"/>
      <c r="O125" s="20"/>
      <c r="P125" s="20"/>
      <c r="Q125" s="20"/>
      <c r="R125" s="122"/>
      <c r="S125" s="150"/>
      <c r="T125" s="121"/>
      <c r="U125" s="405"/>
      <c r="V125" s="23"/>
      <c r="W125" s="86"/>
      <c r="X125" s="339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</row>
    <row r="126" spans="1:73" s="50" customFormat="1" ht="15" customHeight="1">
      <c r="A126" s="115"/>
      <c r="B126" s="14"/>
      <c r="C126" s="14"/>
      <c r="D126" s="15"/>
      <c r="E126" s="24"/>
      <c r="F126" s="15"/>
      <c r="G126" s="15"/>
      <c r="H126" s="52"/>
      <c r="I126" s="15"/>
      <c r="J126" s="23"/>
      <c r="K126" s="20"/>
      <c r="L126" s="20"/>
      <c r="M126" s="20"/>
      <c r="N126" s="20"/>
      <c r="O126" s="20"/>
      <c r="P126" s="20"/>
      <c r="Q126" s="20"/>
      <c r="R126" s="74"/>
      <c r="S126" s="15"/>
      <c r="T126" s="23"/>
      <c r="U126" s="21"/>
      <c r="V126" s="23"/>
      <c r="W126" s="86"/>
      <c r="X126" s="339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</row>
    <row r="127" spans="1:24" s="26" customFormat="1" ht="15" customHeight="1" thickBot="1">
      <c r="A127" s="391"/>
      <c r="B127" s="76"/>
      <c r="C127" s="54"/>
      <c r="D127" s="55"/>
      <c r="E127" s="56"/>
      <c r="F127" s="55"/>
      <c r="G127" s="55"/>
      <c r="H127" s="77"/>
      <c r="I127" s="55"/>
      <c r="J127" s="57"/>
      <c r="K127" s="58"/>
      <c r="L127" s="58"/>
      <c r="M127" s="58"/>
      <c r="N127" s="58"/>
      <c r="O127" s="58"/>
      <c r="P127" s="58"/>
      <c r="Q127" s="58"/>
      <c r="R127" s="137"/>
      <c r="S127" s="55"/>
      <c r="T127" s="57"/>
      <c r="U127" s="78"/>
      <c r="V127" s="57"/>
      <c r="W127" s="67"/>
      <c r="X127" s="339"/>
    </row>
    <row r="128" spans="1:24" s="26" customFormat="1" ht="15" customHeight="1">
      <c r="A128" s="120"/>
      <c r="B128" s="35"/>
      <c r="C128" s="36"/>
      <c r="D128" s="37"/>
      <c r="E128" s="38"/>
      <c r="F128" s="39"/>
      <c r="G128" s="39"/>
      <c r="H128" s="40"/>
      <c r="I128" s="37"/>
      <c r="J128" s="41"/>
      <c r="K128" s="41"/>
      <c r="L128" s="41"/>
      <c r="M128" s="41"/>
      <c r="N128" s="41"/>
      <c r="O128" s="41"/>
      <c r="P128" s="41"/>
      <c r="Q128" s="41"/>
      <c r="R128" s="41"/>
      <c r="S128" s="37"/>
      <c r="T128" s="41"/>
      <c r="U128" s="42"/>
      <c r="V128" s="41"/>
      <c r="W128" s="67"/>
      <c r="X128" s="339"/>
    </row>
    <row r="129" spans="1:24" s="26" customFormat="1" ht="15" customHeight="1">
      <c r="A129" s="120"/>
      <c r="B129" s="35"/>
      <c r="C129" s="36"/>
      <c r="D129" s="37"/>
      <c r="E129" s="38"/>
      <c r="F129" s="39"/>
      <c r="G129" s="39"/>
      <c r="H129" s="40"/>
      <c r="I129" s="37"/>
      <c r="J129" s="41"/>
      <c r="K129" s="147"/>
      <c r="L129" s="147"/>
      <c r="M129" s="147"/>
      <c r="N129" s="147"/>
      <c r="O129" s="147"/>
      <c r="P129" s="147"/>
      <c r="Q129" s="147"/>
      <c r="R129" s="147"/>
      <c r="S129" s="37"/>
      <c r="T129" s="41"/>
      <c r="U129" s="42"/>
      <c r="V129" s="41"/>
      <c r="W129" s="67"/>
      <c r="X129" s="339"/>
    </row>
    <row r="130" spans="1:24" s="26" customFormat="1" ht="15" customHeight="1">
      <c r="A130" s="116"/>
      <c r="B130" s="652"/>
      <c r="C130" s="652"/>
      <c r="D130" s="62"/>
      <c r="E130" s="63"/>
      <c r="F130" s="62"/>
      <c r="G130" s="62"/>
      <c r="H130" s="64"/>
      <c r="I130" s="62"/>
      <c r="J130" s="62"/>
      <c r="K130" s="145"/>
      <c r="L130" s="145"/>
      <c r="M130" s="145"/>
      <c r="N130" s="145"/>
      <c r="O130" s="145"/>
      <c r="P130" s="145"/>
      <c r="Q130" s="145"/>
      <c r="R130" s="145"/>
      <c r="S130" s="62"/>
      <c r="T130" s="65"/>
      <c r="U130" s="63"/>
      <c r="V130" s="66"/>
      <c r="W130" s="67"/>
      <c r="X130" s="339"/>
    </row>
    <row r="131" spans="1:24" s="26" customFormat="1" ht="15" customHeight="1">
      <c r="A131" s="15"/>
      <c r="B131" s="340"/>
      <c r="C131" s="340"/>
      <c r="D131" s="335"/>
      <c r="E131" s="336"/>
      <c r="F131" s="335"/>
      <c r="G131" s="335"/>
      <c r="H131" s="337"/>
      <c r="I131" s="15"/>
      <c r="J131" s="341"/>
      <c r="K131" s="20"/>
      <c r="L131" s="20"/>
      <c r="M131" s="20"/>
      <c r="N131" s="20"/>
      <c r="O131" s="20"/>
      <c r="P131" s="20"/>
      <c r="Q131" s="20"/>
      <c r="R131" s="20"/>
      <c r="S131" s="335"/>
      <c r="T131" s="338"/>
      <c r="U131" s="24"/>
      <c r="V131" s="23"/>
      <c r="W131" s="67"/>
      <c r="X131" s="339"/>
    </row>
    <row r="132" spans="1:73" s="45" customFormat="1" ht="15" customHeight="1">
      <c r="A132" s="15"/>
      <c r="B132" s="13"/>
      <c r="C132" s="14"/>
      <c r="D132" s="15"/>
      <c r="E132" s="24"/>
      <c r="F132" s="15"/>
      <c r="G132" s="15"/>
      <c r="H132" s="52"/>
      <c r="I132" s="15"/>
      <c r="J132" s="23"/>
      <c r="K132" s="20"/>
      <c r="L132" s="20"/>
      <c r="M132" s="20"/>
      <c r="N132" s="20"/>
      <c r="O132" s="20"/>
      <c r="P132" s="20"/>
      <c r="Q132" s="20"/>
      <c r="R132" s="20"/>
      <c r="S132" s="68"/>
      <c r="T132" s="136"/>
      <c r="U132" s="24"/>
      <c r="V132" s="23"/>
      <c r="W132" s="43"/>
      <c r="X132" s="349"/>
      <c r="Y132" s="350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5"/>
      <c r="AO132" s="355"/>
      <c r="AP132" s="355"/>
      <c r="AQ132" s="355"/>
      <c r="AR132" s="355"/>
      <c r="AS132" s="355"/>
      <c r="AT132" s="355"/>
      <c r="AU132" s="355"/>
      <c r="AV132" s="355"/>
      <c r="AW132" s="355"/>
      <c r="AX132" s="355"/>
      <c r="AY132" s="355"/>
      <c r="AZ132" s="355"/>
      <c r="BA132" s="355"/>
      <c r="BB132" s="355"/>
      <c r="BC132" s="355"/>
      <c r="BD132" s="355"/>
      <c r="BE132" s="355"/>
      <c r="BF132" s="355"/>
      <c r="BG132" s="355"/>
      <c r="BH132" s="355"/>
      <c r="BI132" s="355"/>
      <c r="BJ132" s="355"/>
      <c r="BK132" s="355"/>
      <c r="BL132" s="355"/>
      <c r="BM132" s="355"/>
      <c r="BN132" s="355"/>
      <c r="BO132" s="355"/>
      <c r="BP132" s="355"/>
      <c r="BQ132" s="355"/>
      <c r="BR132" s="355"/>
      <c r="BS132" s="355"/>
      <c r="BT132" s="355"/>
      <c r="BU132" s="355"/>
    </row>
    <row r="133" spans="1:24" s="152" customFormat="1" ht="15" customHeight="1">
      <c r="A133" s="15"/>
      <c r="B133" s="146"/>
      <c r="C133" s="146"/>
      <c r="D133" s="17"/>
      <c r="E133" s="24"/>
      <c r="F133" s="15"/>
      <c r="G133" s="15"/>
      <c r="H133" s="52"/>
      <c r="I133" s="15"/>
      <c r="J133" s="19"/>
      <c r="K133" s="20"/>
      <c r="L133" s="20"/>
      <c r="M133" s="20"/>
      <c r="N133" s="20"/>
      <c r="O133" s="20"/>
      <c r="P133" s="20"/>
      <c r="Q133" s="20"/>
      <c r="R133" s="20"/>
      <c r="S133" s="124"/>
      <c r="T133" s="153"/>
      <c r="U133" s="16"/>
      <c r="V133" s="23"/>
      <c r="W133" s="79"/>
      <c r="X133" s="360"/>
    </row>
    <row r="134" spans="1:24" s="152" customFormat="1" ht="15" customHeight="1">
      <c r="A134" s="15"/>
      <c r="B134" s="14"/>
      <c r="C134" s="13"/>
      <c r="D134" s="15"/>
      <c r="E134" s="24"/>
      <c r="F134" s="15"/>
      <c r="G134" s="15"/>
      <c r="H134" s="52"/>
      <c r="I134" s="15"/>
      <c r="J134" s="23"/>
      <c r="K134" s="20"/>
      <c r="L134" s="20"/>
      <c r="M134" s="20"/>
      <c r="N134" s="20"/>
      <c r="O134" s="20"/>
      <c r="P134" s="20"/>
      <c r="Q134" s="20"/>
      <c r="R134" s="20"/>
      <c r="S134" s="17"/>
      <c r="T134" s="19"/>
      <c r="U134" s="16"/>
      <c r="V134" s="23"/>
      <c r="W134" s="79"/>
      <c r="X134" s="360"/>
    </row>
    <row r="135" spans="1:24" s="152" customFormat="1" ht="15" customHeight="1">
      <c r="A135" s="15"/>
      <c r="B135" s="14"/>
      <c r="C135" s="13"/>
      <c r="D135" s="15"/>
      <c r="E135" s="16"/>
      <c r="F135" s="15"/>
      <c r="G135" s="17"/>
      <c r="H135" s="20"/>
      <c r="I135" s="15"/>
      <c r="J135" s="23"/>
      <c r="K135" s="20"/>
      <c r="L135" s="20"/>
      <c r="M135" s="20"/>
      <c r="N135" s="20"/>
      <c r="O135" s="20"/>
      <c r="P135" s="20"/>
      <c r="Q135" s="20"/>
      <c r="R135" s="20"/>
      <c r="S135" s="124"/>
      <c r="T135" s="69"/>
      <c r="U135" s="16"/>
      <c r="V135" s="23"/>
      <c r="W135" s="79"/>
      <c r="X135" s="360"/>
    </row>
    <row r="136" spans="1:73" s="148" customFormat="1" ht="15" customHeight="1">
      <c r="A136" s="15"/>
      <c r="B136" s="14"/>
      <c r="C136" s="14"/>
      <c r="D136" s="15"/>
      <c r="E136" s="24"/>
      <c r="F136" s="15"/>
      <c r="G136" s="15"/>
      <c r="H136" s="52"/>
      <c r="I136" s="15"/>
      <c r="J136" s="23"/>
      <c r="K136" s="69"/>
      <c r="L136" s="20"/>
      <c r="M136" s="20"/>
      <c r="N136" s="20"/>
      <c r="O136" s="20"/>
      <c r="P136" s="20"/>
      <c r="Q136" s="20"/>
      <c r="R136" s="69"/>
      <c r="S136" s="124"/>
      <c r="T136" s="153"/>
      <c r="U136" s="24"/>
      <c r="V136" s="23"/>
      <c r="W136" s="49"/>
      <c r="X136" s="357"/>
      <c r="Y136" s="256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</row>
    <row r="137" spans="1:73" s="148" customFormat="1" ht="15" customHeight="1">
      <c r="A137" s="11"/>
      <c r="B137" s="14"/>
      <c r="C137" s="14"/>
      <c r="D137" s="15"/>
      <c r="E137" s="24"/>
      <c r="F137" s="15"/>
      <c r="G137" s="15"/>
      <c r="H137" s="52"/>
      <c r="I137" s="15"/>
      <c r="J137" s="23"/>
      <c r="K137" s="69"/>
      <c r="L137" s="20"/>
      <c r="M137" s="20"/>
      <c r="N137" s="20"/>
      <c r="O137" s="20"/>
      <c r="P137" s="20"/>
      <c r="Q137" s="20"/>
      <c r="R137" s="69"/>
      <c r="S137" s="15"/>
      <c r="T137" s="23"/>
      <c r="U137" s="24"/>
      <c r="V137" s="23"/>
      <c r="W137" s="49"/>
      <c r="X137" s="357"/>
      <c r="Y137" s="256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</row>
    <row r="138" spans="1:25" s="152" customFormat="1" ht="15" customHeight="1" thickBot="1">
      <c r="A138" s="55"/>
      <c r="B138" s="195"/>
      <c r="C138" s="195"/>
      <c r="D138" s="195"/>
      <c r="E138" s="196"/>
      <c r="F138" s="154"/>
      <c r="G138" s="154"/>
      <c r="H138" s="154"/>
      <c r="I138" s="55"/>
      <c r="J138" s="155"/>
      <c r="K138" s="58"/>
      <c r="L138" s="58"/>
      <c r="M138" s="58"/>
      <c r="N138" s="58"/>
      <c r="O138" s="58"/>
      <c r="P138" s="58"/>
      <c r="Q138" s="58"/>
      <c r="R138" s="58"/>
      <c r="S138" s="154"/>
      <c r="T138" s="154"/>
      <c r="U138" s="408"/>
      <c r="V138" s="57"/>
      <c r="W138" s="11"/>
      <c r="X138" s="357"/>
      <c r="Y138" s="48"/>
    </row>
    <row r="139" spans="1:73" s="12" customFormat="1" ht="15" customHeight="1">
      <c r="A139" s="120"/>
      <c r="B139" s="35"/>
      <c r="C139" s="36"/>
      <c r="D139" s="37"/>
      <c r="E139" s="38"/>
      <c r="F139" s="39"/>
      <c r="G139" s="39"/>
      <c r="H139" s="40"/>
      <c r="I139" s="37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67"/>
      <c r="X139" s="339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</row>
    <row r="140" spans="1:24" s="48" customFormat="1" ht="15" customHeight="1">
      <c r="A140" s="120"/>
      <c r="B140" s="35"/>
      <c r="C140" s="36"/>
      <c r="D140" s="37"/>
      <c r="E140" s="38"/>
      <c r="F140" s="39"/>
      <c r="G140" s="39"/>
      <c r="H140" s="40"/>
      <c r="I140" s="37"/>
      <c r="J140" s="41"/>
      <c r="K140" s="147"/>
      <c r="L140" s="147"/>
      <c r="M140" s="147"/>
      <c r="N140" s="147"/>
      <c r="O140" s="147"/>
      <c r="P140" s="147"/>
      <c r="Q140" s="147"/>
      <c r="R140" s="147"/>
      <c r="S140" s="37"/>
      <c r="T140" s="41"/>
      <c r="U140" s="42"/>
      <c r="V140" s="41"/>
      <c r="W140" s="11"/>
      <c r="X140" s="357"/>
    </row>
    <row r="141" spans="1:25" s="152" customFormat="1" ht="15" customHeight="1">
      <c r="A141" s="116"/>
      <c r="B141" s="652"/>
      <c r="C141" s="652"/>
      <c r="D141" s="62"/>
      <c r="E141" s="63"/>
      <c r="F141" s="62"/>
      <c r="G141" s="62"/>
      <c r="H141" s="64"/>
      <c r="I141" s="62"/>
      <c r="J141" s="62"/>
      <c r="K141" s="145"/>
      <c r="L141" s="145"/>
      <c r="M141" s="145"/>
      <c r="N141" s="145"/>
      <c r="O141" s="145"/>
      <c r="P141" s="145"/>
      <c r="Q141" s="145"/>
      <c r="R141" s="145"/>
      <c r="S141" s="62"/>
      <c r="T141" s="65"/>
      <c r="U141" s="63"/>
      <c r="V141" s="66"/>
      <c r="W141" s="11"/>
      <c r="X141" s="357"/>
      <c r="Y141" s="26"/>
    </row>
    <row r="142" spans="1:73" s="45" customFormat="1" ht="15" customHeight="1">
      <c r="A142" s="15"/>
      <c r="B142" s="13"/>
      <c r="C142" s="14"/>
      <c r="D142" s="15"/>
      <c r="E142" s="16"/>
      <c r="F142" s="15"/>
      <c r="G142" s="17"/>
      <c r="H142" s="20"/>
      <c r="I142" s="124"/>
      <c r="J142" s="18"/>
      <c r="K142" s="19"/>
      <c r="L142" s="20"/>
      <c r="M142" s="20"/>
      <c r="N142" s="20"/>
      <c r="O142" s="20"/>
      <c r="P142" s="20"/>
      <c r="Q142" s="20"/>
      <c r="R142" s="74"/>
      <c r="S142" s="17"/>
      <c r="T142" s="19"/>
      <c r="U142" s="87"/>
      <c r="V142" s="23"/>
      <c r="W142" s="43"/>
      <c r="X142" s="349"/>
      <c r="Y142" s="350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  <c r="AJ142" s="355"/>
      <c r="AK142" s="355"/>
      <c r="AL142" s="355"/>
      <c r="AM142" s="355"/>
      <c r="AN142" s="355"/>
      <c r="AO142" s="355"/>
      <c r="AP142" s="355"/>
      <c r="AQ142" s="355"/>
      <c r="AR142" s="355"/>
      <c r="AS142" s="355"/>
      <c r="AT142" s="355"/>
      <c r="AU142" s="355"/>
      <c r="AV142" s="355"/>
      <c r="AW142" s="355"/>
      <c r="AX142" s="355"/>
      <c r="AY142" s="355"/>
      <c r="AZ142" s="355"/>
      <c r="BA142" s="355"/>
      <c r="BB142" s="355"/>
      <c r="BC142" s="355"/>
      <c r="BD142" s="355"/>
      <c r="BE142" s="355"/>
      <c r="BF142" s="355"/>
      <c r="BG142" s="355"/>
      <c r="BH142" s="355"/>
      <c r="BI142" s="355"/>
      <c r="BJ142" s="355"/>
      <c r="BK142" s="355"/>
      <c r="BL142" s="355"/>
      <c r="BM142" s="355"/>
      <c r="BN142" s="355"/>
      <c r="BO142" s="355"/>
      <c r="BP142" s="355"/>
      <c r="BQ142" s="355"/>
      <c r="BR142" s="355"/>
      <c r="BS142" s="355"/>
      <c r="BT142" s="355"/>
      <c r="BU142" s="355"/>
    </row>
    <row r="143" spans="1:73" s="45" customFormat="1" ht="15" customHeight="1">
      <c r="A143" s="47"/>
      <c r="B143" s="13"/>
      <c r="C143" s="28"/>
      <c r="D143" s="15"/>
      <c r="E143" s="16"/>
      <c r="F143" s="15"/>
      <c r="G143" s="17"/>
      <c r="H143" s="20"/>
      <c r="I143" s="15"/>
      <c r="J143" s="23"/>
      <c r="K143" s="20"/>
      <c r="L143" s="20"/>
      <c r="M143" s="20"/>
      <c r="N143" s="20"/>
      <c r="O143" s="20"/>
      <c r="P143" s="20"/>
      <c r="Q143" s="20"/>
      <c r="R143" s="74"/>
      <c r="S143" s="15"/>
      <c r="T143" s="23"/>
      <c r="U143" s="87"/>
      <c r="V143" s="23"/>
      <c r="W143" s="43"/>
      <c r="X143" s="349"/>
      <c r="Y143" s="350"/>
      <c r="Z143" s="355"/>
      <c r="AA143" s="355"/>
      <c r="AB143" s="355"/>
      <c r="AC143" s="355"/>
      <c r="AD143" s="355"/>
      <c r="AE143" s="355"/>
      <c r="AF143" s="355"/>
      <c r="AG143" s="355"/>
      <c r="AH143" s="355"/>
      <c r="AI143" s="355"/>
      <c r="AJ143" s="355"/>
      <c r="AK143" s="355"/>
      <c r="AL143" s="355"/>
      <c r="AM143" s="355"/>
      <c r="AN143" s="355"/>
      <c r="AO143" s="355"/>
      <c r="AP143" s="355"/>
      <c r="AQ143" s="355"/>
      <c r="AR143" s="355"/>
      <c r="AS143" s="355"/>
      <c r="AT143" s="355"/>
      <c r="AU143" s="355"/>
      <c r="AV143" s="355"/>
      <c r="AW143" s="355"/>
      <c r="AX143" s="355"/>
      <c r="AY143" s="355"/>
      <c r="AZ143" s="355"/>
      <c r="BA143" s="355"/>
      <c r="BB143" s="355"/>
      <c r="BC143" s="355"/>
      <c r="BD143" s="355"/>
      <c r="BE143" s="355"/>
      <c r="BF143" s="355"/>
      <c r="BG143" s="355"/>
      <c r="BH143" s="355"/>
      <c r="BI143" s="355"/>
      <c r="BJ143" s="355"/>
      <c r="BK143" s="355"/>
      <c r="BL143" s="355"/>
      <c r="BM143" s="355"/>
      <c r="BN143" s="355"/>
      <c r="BO143" s="355"/>
      <c r="BP143" s="355"/>
      <c r="BQ143" s="355"/>
      <c r="BR143" s="355"/>
      <c r="BS143" s="355"/>
      <c r="BT143" s="355"/>
      <c r="BU143" s="355"/>
    </row>
    <row r="144" spans="1:73" s="8" customFormat="1" ht="15" customHeight="1">
      <c r="A144" s="15"/>
      <c r="B144" s="13"/>
      <c r="C144" s="14"/>
      <c r="D144" s="15"/>
      <c r="E144" s="16"/>
      <c r="F144" s="15"/>
      <c r="G144" s="17"/>
      <c r="H144" s="20"/>
      <c r="I144" s="15"/>
      <c r="J144" s="19"/>
      <c r="K144" s="10"/>
      <c r="L144" s="10"/>
      <c r="M144" s="10"/>
      <c r="N144" s="10"/>
      <c r="O144" s="10"/>
      <c r="P144" s="10"/>
      <c r="Q144" s="20"/>
      <c r="R144" s="74"/>
      <c r="S144" s="17"/>
      <c r="T144" s="19"/>
      <c r="U144" s="87"/>
      <c r="V144" s="23"/>
      <c r="W144" s="9"/>
      <c r="X144" s="358"/>
      <c r="Y144" s="353"/>
      <c r="Z144" s="354"/>
      <c r="AA144" s="354"/>
      <c r="AB144" s="354"/>
      <c r="AC144" s="354"/>
      <c r="AD144" s="354"/>
      <c r="AE144" s="354"/>
      <c r="AF144" s="354"/>
      <c r="AG144" s="354"/>
      <c r="AH144" s="354"/>
      <c r="AI144" s="354"/>
      <c r="AJ144" s="354"/>
      <c r="AK144" s="354"/>
      <c r="AL144" s="354"/>
      <c r="AM144" s="354"/>
      <c r="AN144" s="354"/>
      <c r="AO144" s="354"/>
      <c r="AP144" s="354"/>
      <c r="AQ144" s="354"/>
      <c r="AR144" s="354"/>
      <c r="AS144" s="354"/>
      <c r="AT144" s="354"/>
      <c r="AU144" s="354"/>
      <c r="AV144" s="354"/>
      <c r="AW144" s="354"/>
      <c r="AX144" s="354"/>
      <c r="AY144" s="354"/>
      <c r="AZ144" s="354"/>
      <c r="BA144" s="354"/>
      <c r="BB144" s="354"/>
      <c r="BC144" s="354"/>
      <c r="BD144" s="354"/>
      <c r="BE144" s="354"/>
      <c r="BF144" s="354"/>
      <c r="BG144" s="354"/>
      <c r="BH144" s="354"/>
      <c r="BI144" s="354"/>
      <c r="BJ144" s="354"/>
      <c r="BK144" s="354"/>
      <c r="BL144" s="354"/>
      <c r="BM144" s="354"/>
      <c r="BN144" s="354"/>
      <c r="BO144" s="354"/>
      <c r="BP144" s="354"/>
      <c r="BQ144" s="354"/>
      <c r="BR144" s="354"/>
      <c r="BS144" s="354"/>
      <c r="BT144" s="354"/>
      <c r="BU144" s="354"/>
    </row>
    <row r="145" spans="1:73" s="157" customFormat="1" ht="15" customHeight="1">
      <c r="A145" s="15"/>
      <c r="B145" s="13"/>
      <c r="C145" s="14"/>
      <c r="D145" s="15"/>
      <c r="E145" s="16"/>
      <c r="F145" s="15"/>
      <c r="G145" s="17"/>
      <c r="H145" s="20"/>
      <c r="I145" s="15"/>
      <c r="J145" s="19"/>
      <c r="K145" s="10"/>
      <c r="L145" s="10"/>
      <c r="M145" s="10"/>
      <c r="N145" s="10"/>
      <c r="O145" s="10"/>
      <c r="P145" s="10"/>
      <c r="Q145" s="20"/>
      <c r="R145" s="74"/>
      <c r="S145" s="17"/>
      <c r="T145" s="19"/>
      <c r="U145" s="87"/>
      <c r="V145" s="23"/>
      <c r="W145" s="156"/>
      <c r="X145" s="362"/>
      <c r="Y145" s="210"/>
      <c r="Z145" s="256"/>
      <c r="AA145" s="256"/>
      <c r="AB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  <c r="AO145" s="256"/>
      <c r="AP145" s="256"/>
      <c r="AQ145" s="256"/>
      <c r="AR145" s="256"/>
      <c r="AS145" s="256"/>
      <c r="AT145" s="256"/>
      <c r="AU145" s="256"/>
      <c r="AV145" s="256"/>
      <c r="AW145" s="256"/>
      <c r="AX145" s="256"/>
      <c r="AY145" s="256"/>
      <c r="AZ145" s="256"/>
      <c r="BA145" s="256"/>
      <c r="BB145" s="256"/>
      <c r="BC145" s="256"/>
      <c r="BD145" s="256"/>
      <c r="BE145" s="256"/>
      <c r="BF145" s="256"/>
      <c r="BG145" s="256"/>
      <c r="BH145" s="256"/>
      <c r="BI145" s="256"/>
      <c r="BJ145" s="256"/>
      <c r="BK145" s="256"/>
      <c r="BL145" s="256"/>
      <c r="BM145" s="256"/>
      <c r="BN145" s="256"/>
      <c r="BO145" s="256"/>
      <c r="BP145" s="256"/>
      <c r="BQ145" s="256"/>
      <c r="BR145" s="256"/>
      <c r="BS145" s="256"/>
      <c r="BT145" s="256"/>
      <c r="BU145" s="256"/>
    </row>
    <row r="146" spans="1:73" s="157" customFormat="1" ht="15" customHeight="1">
      <c r="A146" s="79"/>
      <c r="B146" s="374"/>
      <c r="C146" s="149"/>
      <c r="D146" s="150"/>
      <c r="E146" s="439"/>
      <c r="F146" s="150"/>
      <c r="G146" s="375"/>
      <c r="H146" s="122"/>
      <c r="I146" s="15"/>
      <c r="J146" s="376"/>
      <c r="K146" s="387"/>
      <c r="L146" s="387"/>
      <c r="M146" s="387"/>
      <c r="N146" s="387"/>
      <c r="O146" s="387"/>
      <c r="P146" s="387"/>
      <c r="Q146" s="122"/>
      <c r="R146" s="74"/>
      <c r="S146" s="375"/>
      <c r="T146" s="376"/>
      <c r="U146" s="404"/>
      <c r="V146" s="121"/>
      <c r="W146" s="156"/>
      <c r="X146" s="362"/>
      <c r="Y146" s="210"/>
      <c r="Z146" s="256"/>
      <c r="AA146" s="256"/>
      <c r="AB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  <c r="AM146" s="256"/>
      <c r="AN146" s="256"/>
      <c r="AO146" s="256"/>
      <c r="AP146" s="256"/>
      <c r="AQ146" s="256"/>
      <c r="AR146" s="256"/>
      <c r="AS146" s="256"/>
      <c r="AT146" s="256"/>
      <c r="AU146" s="256"/>
      <c r="AV146" s="256"/>
      <c r="AW146" s="256"/>
      <c r="AX146" s="256"/>
      <c r="AY146" s="256"/>
      <c r="AZ146" s="256"/>
      <c r="BA146" s="256"/>
      <c r="BB146" s="256"/>
      <c r="BC146" s="256"/>
      <c r="BD146" s="256"/>
      <c r="BE146" s="256"/>
      <c r="BF146" s="256"/>
      <c r="BG146" s="256"/>
      <c r="BH146" s="256"/>
      <c r="BI146" s="256"/>
      <c r="BJ146" s="256"/>
      <c r="BK146" s="256"/>
      <c r="BL146" s="256"/>
      <c r="BM146" s="256"/>
      <c r="BN146" s="256"/>
      <c r="BO146" s="256"/>
      <c r="BP146" s="256"/>
      <c r="BQ146" s="256"/>
      <c r="BR146" s="256"/>
      <c r="BS146" s="256"/>
      <c r="BT146" s="256"/>
      <c r="BU146" s="256"/>
    </row>
    <row r="147" spans="1:73" s="159" customFormat="1" ht="15" customHeight="1" thickBot="1">
      <c r="A147" s="440"/>
      <c r="B147" s="53"/>
      <c r="C147" s="54"/>
      <c r="D147" s="55"/>
      <c r="E147" s="89"/>
      <c r="F147" s="55"/>
      <c r="G147" s="59"/>
      <c r="H147" s="58"/>
      <c r="I147" s="55"/>
      <c r="J147" s="60"/>
      <c r="K147" s="33"/>
      <c r="L147" s="33"/>
      <c r="M147" s="33"/>
      <c r="N147" s="33"/>
      <c r="O147" s="33"/>
      <c r="P147" s="33"/>
      <c r="Q147" s="58"/>
      <c r="R147" s="137"/>
      <c r="S147" s="59"/>
      <c r="T147" s="60"/>
      <c r="U147" s="389"/>
      <c r="V147" s="57"/>
      <c r="W147" s="158"/>
      <c r="X147" s="358"/>
      <c r="Y147" s="353"/>
      <c r="Z147" s="354"/>
      <c r="AA147" s="354"/>
      <c r="AB147" s="354"/>
      <c r="AC147" s="354"/>
      <c r="AD147" s="354"/>
      <c r="AE147" s="354"/>
      <c r="AF147" s="354"/>
      <c r="AG147" s="354"/>
      <c r="AH147" s="354"/>
      <c r="AI147" s="354"/>
      <c r="AJ147" s="354"/>
      <c r="AK147" s="354"/>
      <c r="AL147" s="354"/>
      <c r="AM147" s="354"/>
      <c r="AN147" s="354"/>
      <c r="AO147" s="354"/>
      <c r="AP147" s="354"/>
      <c r="AQ147" s="354"/>
      <c r="AR147" s="354"/>
      <c r="AS147" s="354"/>
      <c r="AT147" s="354"/>
      <c r="AU147" s="354"/>
      <c r="AV147" s="354"/>
      <c r="AW147" s="354"/>
      <c r="AX147" s="354"/>
      <c r="AY147" s="354"/>
      <c r="AZ147" s="354"/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</row>
    <row r="148" spans="1:73" s="12" customFormat="1" ht="15" customHeight="1">
      <c r="A148" s="120"/>
      <c r="B148" s="35"/>
      <c r="C148" s="36"/>
      <c r="D148" s="37"/>
      <c r="E148" s="38"/>
      <c r="F148" s="39"/>
      <c r="G148" s="39"/>
      <c r="H148" s="40"/>
      <c r="I148" s="37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67"/>
      <c r="X148" s="339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</row>
    <row r="149" spans="1:73" s="12" customFormat="1" ht="14.25" customHeight="1">
      <c r="A149" s="120"/>
      <c r="B149" s="35"/>
      <c r="C149" s="36"/>
      <c r="D149" s="37"/>
      <c r="E149" s="38"/>
      <c r="F149" s="39"/>
      <c r="G149" s="39"/>
      <c r="H149" s="40"/>
      <c r="I149" s="37"/>
      <c r="J149" s="41"/>
      <c r="K149" s="147"/>
      <c r="L149" s="147"/>
      <c r="M149" s="147"/>
      <c r="N149" s="147"/>
      <c r="O149" s="147"/>
      <c r="P149" s="147"/>
      <c r="Q149" s="147"/>
      <c r="R149" s="147"/>
      <c r="S149" s="37"/>
      <c r="T149" s="41"/>
      <c r="U149" s="42"/>
      <c r="V149" s="41"/>
      <c r="W149" s="11"/>
      <c r="X149" s="357"/>
      <c r="Y149" s="152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</row>
    <row r="150" spans="1:24" s="152" customFormat="1" ht="15" customHeight="1">
      <c r="A150" s="116"/>
      <c r="B150" s="652"/>
      <c r="C150" s="652"/>
      <c r="D150" s="62"/>
      <c r="E150" s="63"/>
      <c r="F150" s="62"/>
      <c r="G150" s="62"/>
      <c r="H150" s="64"/>
      <c r="I150" s="62"/>
      <c r="J150" s="62"/>
      <c r="K150" s="145"/>
      <c r="L150" s="145"/>
      <c r="M150" s="145"/>
      <c r="N150" s="145"/>
      <c r="O150" s="145"/>
      <c r="P150" s="145"/>
      <c r="Q150" s="145"/>
      <c r="R150" s="145"/>
      <c r="S150" s="62"/>
      <c r="T150" s="65"/>
      <c r="U150" s="63"/>
      <c r="V150" s="66"/>
      <c r="W150" s="79"/>
      <c r="X150" s="360"/>
    </row>
    <row r="151" spans="1:73" s="45" customFormat="1" ht="15" customHeight="1">
      <c r="A151" s="68"/>
      <c r="B151" s="73"/>
      <c r="C151" s="28"/>
      <c r="D151" s="15"/>
      <c r="E151" s="24"/>
      <c r="F151" s="15"/>
      <c r="G151" s="15"/>
      <c r="H151" s="52"/>
      <c r="I151" s="15"/>
      <c r="J151" s="23"/>
      <c r="K151" s="19"/>
      <c r="L151" s="20"/>
      <c r="M151" s="20"/>
      <c r="N151" s="20"/>
      <c r="O151" s="20"/>
      <c r="P151" s="20"/>
      <c r="Q151" s="20"/>
      <c r="R151" s="74"/>
      <c r="S151" s="15"/>
      <c r="T151" s="23"/>
      <c r="U151" s="21"/>
      <c r="V151" s="23"/>
      <c r="W151" s="43"/>
      <c r="X151" s="349"/>
      <c r="Y151" s="350"/>
      <c r="Z151" s="355"/>
      <c r="AA151" s="355"/>
      <c r="AB151" s="355"/>
      <c r="AC151" s="355"/>
      <c r="AD151" s="355"/>
      <c r="AE151" s="355"/>
      <c r="AF151" s="355"/>
      <c r="AG151" s="355"/>
      <c r="AH151" s="355"/>
      <c r="AI151" s="355"/>
      <c r="AJ151" s="355"/>
      <c r="AK151" s="355"/>
      <c r="AL151" s="355"/>
      <c r="AM151" s="355"/>
      <c r="AN151" s="355"/>
      <c r="AO151" s="355"/>
      <c r="AP151" s="355"/>
      <c r="AQ151" s="355"/>
      <c r="AR151" s="355"/>
      <c r="AS151" s="355"/>
      <c r="AT151" s="355"/>
      <c r="AU151" s="355"/>
      <c r="AV151" s="355"/>
      <c r="AW151" s="355"/>
      <c r="AX151" s="355"/>
      <c r="AY151" s="355"/>
      <c r="AZ151" s="355"/>
      <c r="BA151" s="355"/>
      <c r="BB151" s="355"/>
      <c r="BC151" s="355"/>
      <c r="BD151" s="355"/>
      <c r="BE151" s="355"/>
      <c r="BF151" s="355"/>
      <c r="BG151" s="355"/>
      <c r="BH151" s="355"/>
      <c r="BI151" s="355"/>
      <c r="BJ151" s="355"/>
      <c r="BK151" s="355"/>
      <c r="BL151" s="355"/>
      <c r="BM151" s="355"/>
      <c r="BN151" s="355"/>
      <c r="BO151" s="355"/>
      <c r="BP151" s="355"/>
      <c r="BQ151" s="355"/>
      <c r="BR151" s="355"/>
      <c r="BS151" s="355"/>
      <c r="BT151" s="355"/>
      <c r="BU151" s="355"/>
    </row>
    <row r="152" spans="1:73" s="75" customFormat="1" ht="15" customHeight="1">
      <c r="A152" s="68"/>
      <c r="B152" s="14"/>
      <c r="C152" s="28"/>
      <c r="D152" s="15"/>
      <c r="E152" s="24"/>
      <c r="F152" s="15"/>
      <c r="G152" s="15"/>
      <c r="H152" s="52"/>
      <c r="I152" s="15"/>
      <c r="J152" s="23"/>
      <c r="K152" s="19"/>
      <c r="L152" s="20"/>
      <c r="M152" s="20"/>
      <c r="N152" s="20"/>
      <c r="O152" s="20"/>
      <c r="P152" s="20"/>
      <c r="Q152" s="20"/>
      <c r="R152" s="74"/>
      <c r="S152" s="15"/>
      <c r="T152" s="23"/>
      <c r="U152" s="21"/>
      <c r="V152" s="23"/>
      <c r="W152" s="117"/>
      <c r="X152" s="349"/>
      <c r="Y152" s="350"/>
      <c r="Z152" s="355"/>
      <c r="AA152" s="355"/>
      <c r="AB152" s="355"/>
      <c r="AC152" s="355"/>
      <c r="AD152" s="355"/>
      <c r="AE152" s="355"/>
      <c r="AF152" s="355"/>
      <c r="AG152" s="355"/>
      <c r="AH152" s="355"/>
      <c r="AI152" s="355"/>
      <c r="AJ152" s="355"/>
      <c r="AK152" s="355"/>
      <c r="AL152" s="355"/>
      <c r="AM152" s="355"/>
      <c r="AN152" s="355"/>
      <c r="AO152" s="355"/>
      <c r="AP152" s="355"/>
      <c r="AQ152" s="355"/>
      <c r="AR152" s="355"/>
      <c r="AS152" s="355"/>
      <c r="AT152" s="355"/>
      <c r="AU152" s="355"/>
      <c r="AV152" s="355"/>
      <c r="AW152" s="355"/>
      <c r="AX152" s="355"/>
      <c r="AY152" s="355"/>
      <c r="AZ152" s="355"/>
      <c r="BA152" s="355"/>
      <c r="BB152" s="355"/>
      <c r="BC152" s="355"/>
      <c r="BD152" s="355"/>
      <c r="BE152" s="355"/>
      <c r="BF152" s="355"/>
      <c r="BG152" s="355"/>
      <c r="BH152" s="355"/>
      <c r="BI152" s="355"/>
      <c r="BJ152" s="355"/>
      <c r="BK152" s="355"/>
      <c r="BL152" s="355"/>
      <c r="BM152" s="355"/>
      <c r="BN152" s="355"/>
      <c r="BO152" s="355"/>
      <c r="BP152" s="355"/>
      <c r="BQ152" s="355"/>
      <c r="BR152" s="355"/>
      <c r="BS152" s="355"/>
      <c r="BT152" s="355"/>
      <c r="BU152" s="355"/>
    </row>
    <row r="153" spans="1:73" s="8" customFormat="1" ht="15" customHeight="1">
      <c r="A153" s="68"/>
      <c r="B153" s="14"/>
      <c r="C153" s="28"/>
      <c r="D153" s="15"/>
      <c r="E153" s="24"/>
      <c r="F153" s="15"/>
      <c r="G153" s="15"/>
      <c r="H153" s="52"/>
      <c r="I153" s="15"/>
      <c r="J153" s="23"/>
      <c r="K153" s="19"/>
      <c r="L153" s="20"/>
      <c r="M153" s="20"/>
      <c r="N153" s="20"/>
      <c r="O153" s="20"/>
      <c r="P153" s="20"/>
      <c r="Q153" s="20"/>
      <c r="R153" s="74"/>
      <c r="S153" s="15"/>
      <c r="T153" s="23"/>
      <c r="U153" s="21"/>
      <c r="V153" s="23"/>
      <c r="W153" s="9"/>
      <c r="X153" s="358"/>
      <c r="Y153" s="353"/>
      <c r="Z153" s="354"/>
      <c r="AA153" s="354"/>
      <c r="AB153" s="354"/>
      <c r="AC153" s="354"/>
      <c r="AD153" s="354"/>
      <c r="AE153" s="354"/>
      <c r="AF153" s="354"/>
      <c r="AG153" s="354"/>
      <c r="AH153" s="354"/>
      <c r="AI153" s="354"/>
      <c r="AJ153" s="354"/>
      <c r="AK153" s="354"/>
      <c r="AL153" s="354"/>
      <c r="AM153" s="354"/>
      <c r="AN153" s="354"/>
      <c r="AO153" s="354"/>
      <c r="AP153" s="354"/>
      <c r="AQ153" s="354"/>
      <c r="AR153" s="354"/>
      <c r="AS153" s="354"/>
      <c r="AT153" s="354"/>
      <c r="AU153" s="354"/>
      <c r="AV153" s="354"/>
      <c r="AW153" s="354"/>
      <c r="AX153" s="354"/>
      <c r="AY153" s="354"/>
      <c r="AZ153" s="354"/>
      <c r="BA153" s="354"/>
      <c r="BB153" s="354"/>
      <c r="BC153" s="354"/>
      <c r="BD153" s="354"/>
      <c r="BE153" s="354"/>
      <c r="BF153" s="354"/>
      <c r="BG153" s="354"/>
      <c r="BH153" s="354"/>
      <c r="BI153" s="354"/>
      <c r="BJ153" s="354"/>
      <c r="BK153" s="354"/>
      <c r="BL153" s="354"/>
      <c r="BM153" s="354"/>
      <c r="BN153" s="354"/>
      <c r="BO153" s="354"/>
      <c r="BP153" s="354"/>
      <c r="BQ153" s="354"/>
      <c r="BR153" s="354"/>
      <c r="BS153" s="354"/>
      <c r="BT153" s="354"/>
      <c r="BU153" s="354"/>
    </row>
    <row r="154" spans="1:73" s="160" customFormat="1" ht="15" customHeight="1">
      <c r="A154" s="26"/>
      <c r="B154" s="13"/>
      <c r="C154" s="14"/>
      <c r="D154" s="15"/>
      <c r="E154" s="24"/>
      <c r="F154" s="15"/>
      <c r="G154" s="17"/>
      <c r="H154" s="20"/>
      <c r="I154" s="15"/>
      <c r="J154" s="23"/>
      <c r="K154" s="19"/>
      <c r="L154" s="20"/>
      <c r="M154" s="20"/>
      <c r="N154" s="20"/>
      <c r="O154" s="20"/>
      <c r="P154" s="20"/>
      <c r="Q154" s="20"/>
      <c r="R154" s="74"/>
      <c r="S154" s="15"/>
      <c r="T154" s="23"/>
      <c r="U154" s="21"/>
      <c r="V154" s="23"/>
      <c r="W154" s="11"/>
      <c r="X154" s="357"/>
      <c r="Y154" s="152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</row>
    <row r="155" spans="1:73" s="72" customFormat="1" ht="15" customHeight="1" thickBot="1">
      <c r="A155" s="450"/>
      <c r="B155" s="53"/>
      <c r="C155" s="81"/>
      <c r="D155" s="55"/>
      <c r="E155" s="56"/>
      <c r="F155" s="55"/>
      <c r="G155" s="59"/>
      <c r="H155" s="58"/>
      <c r="I155" s="55"/>
      <c r="J155" s="57"/>
      <c r="K155" s="60"/>
      <c r="L155" s="58"/>
      <c r="M155" s="58"/>
      <c r="N155" s="58"/>
      <c r="O155" s="58"/>
      <c r="P155" s="58"/>
      <c r="Q155" s="58"/>
      <c r="R155" s="137"/>
      <c r="S155" s="55"/>
      <c r="T155" s="57"/>
      <c r="U155" s="78"/>
      <c r="V155" s="57"/>
      <c r="W155" s="70"/>
      <c r="X155" s="357"/>
      <c r="Y155" s="152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</row>
    <row r="156" spans="1:73" s="12" customFormat="1" ht="15" customHeight="1">
      <c r="A156" s="120"/>
      <c r="B156" s="35"/>
      <c r="C156" s="36"/>
      <c r="D156" s="37"/>
      <c r="E156" s="38"/>
      <c r="F156" s="39"/>
      <c r="G156" s="39"/>
      <c r="H156" s="40"/>
      <c r="I156" s="37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67"/>
      <c r="X156" s="339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</row>
    <row r="157" spans="1:73" s="12" customFormat="1" ht="15" customHeight="1">
      <c r="A157" s="120"/>
      <c r="B157" s="35"/>
      <c r="C157" s="36"/>
      <c r="D157" s="37"/>
      <c r="E157" s="38"/>
      <c r="F157" s="39"/>
      <c r="G157" s="39"/>
      <c r="H157" s="40"/>
      <c r="I157" s="37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67"/>
      <c r="X157" s="339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</row>
    <row r="158" spans="1:73" s="12" customFormat="1" ht="15" customHeight="1">
      <c r="A158" s="332"/>
      <c r="B158" s="652"/>
      <c r="C158" s="652"/>
      <c r="D158" s="37"/>
      <c r="E158" s="329"/>
      <c r="F158" s="330"/>
      <c r="G158" s="330"/>
      <c r="H158" s="331"/>
      <c r="I158" s="332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3"/>
      <c r="U158" s="333"/>
      <c r="V158" s="333"/>
      <c r="W158" s="67"/>
      <c r="X158" s="339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</row>
    <row r="159" spans="1:73" s="12" customFormat="1" ht="15" customHeight="1">
      <c r="A159" s="342"/>
      <c r="B159" s="325"/>
      <c r="C159" s="334"/>
      <c r="D159" s="37"/>
      <c r="E159" s="328"/>
      <c r="F159" s="39"/>
      <c r="G159" s="39"/>
      <c r="H159" s="40"/>
      <c r="I159" s="205"/>
      <c r="J159" s="326"/>
      <c r="K159" s="387"/>
      <c r="L159" s="387"/>
      <c r="M159" s="387"/>
      <c r="N159" s="387"/>
      <c r="O159" s="387"/>
      <c r="P159" s="387"/>
      <c r="Q159" s="122"/>
      <c r="R159" s="74"/>
      <c r="S159" s="15"/>
      <c r="T159" s="326"/>
      <c r="U159" s="87"/>
      <c r="V159" s="23"/>
      <c r="W159" s="67"/>
      <c r="X159" s="339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</row>
    <row r="160" spans="1:73" s="12" customFormat="1" ht="15" customHeight="1" thickBot="1">
      <c r="A160" s="441"/>
      <c r="B160" s="442"/>
      <c r="C160" s="443"/>
      <c r="D160" s="444"/>
      <c r="E160" s="445"/>
      <c r="F160" s="446"/>
      <c r="G160" s="446"/>
      <c r="H160" s="447"/>
      <c r="I160" s="448"/>
      <c r="J160" s="449"/>
      <c r="K160" s="33"/>
      <c r="L160" s="33"/>
      <c r="M160" s="33"/>
      <c r="N160" s="33"/>
      <c r="O160" s="33"/>
      <c r="P160" s="33"/>
      <c r="Q160" s="58"/>
      <c r="R160" s="137"/>
      <c r="S160" s="55"/>
      <c r="T160" s="449"/>
      <c r="U160" s="389"/>
      <c r="V160" s="57"/>
      <c r="W160" s="67"/>
      <c r="X160" s="339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</row>
    <row r="161" spans="1:73" s="12" customFormat="1" ht="15" customHeight="1">
      <c r="A161" s="120"/>
      <c r="B161" s="327"/>
      <c r="C161" s="36"/>
      <c r="D161" s="37"/>
      <c r="E161" s="38"/>
      <c r="F161" s="39"/>
      <c r="G161" s="39"/>
      <c r="H161" s="40"/>
      <c r="I161" s="37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67"/>
      <c r="X161" s="339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</row>
    <row r="162" spans="1:24" s="152" customFormat="1" ht="15" customHeight="1">
      <c r="A162" s="37"/>
      <c r="B162" s="35"/>
      <c r="C162" s="36"/>
      <c r="D162" s="37"/>
      <c r="E162" s="38"/>
      <c r="F162" s="39"/>
      <c r="G162" s="39"/>
      <c r="H162" s="40"/>
      <c r="I162" s="37"/>
      <c r="J162" s="41"/>
      <c r="K162" s="147"/>
      <c r="L162" s="147"/>
      <c r="M162" s="147"/>
      <c r="N162" s="147"/>
      <c r="O162" s="147"/>
      <c r="P162" s="147"/>
      <c r="Q162" s="147"/>
      <c r="R162" s="147"/>
      <c r="S162" s="37"/>
      <c r="T162" s="41"/>
      <c r="U162" s="42"/>
      <c r="V162" s="41"/>
      <c r="W162" s="67"/>
      <c r="X162" s="339"/>
    </row>
    <row r="163" spans="1:73" ht="15" customHeight="1">
      <c r="A163" s="116"/>
      <c r="B163" s="652"/>
      <c r="C163" s="652"/>
      <c r="D163" s="62"/>
      <c r="E163" s="63"/>
      <c r="F163" s="62"/>
      <c r="G163" s="62"/>
      <c r="H163" s="64"/>
      <c r="I163" s="62"/>
      <c r="J163" s="62"/>
      <c r="K163" s="145"/>
      <c r="L163" s="145"/>
      <c r="M163" s="145"/>
      <c r="N163" s="145"/>
      <c r="O163" s="145"/>
      <c r="P163" s="145"/>
      <c r="Q163" s="145"/>
      <c r="R163" s="145"/>
      <c r="S163" s="62"/>
      <c r="T163" s="65"/>
      <c r="U163" s="63"/>
      <c r="V163" s="66"/>
      <c r="W163" s="11"/>
      <c r="X163" s="357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</row>
    <row r="164" spans="1:73" s="75" customFormat="1" ht="15" customHeight="1">
      <c r="A164" s="68"/>
      <c r="B164" s="14"/>
      <c r="C164" s="14"/>
      <c r="D164" s="15"/>
      <c r="E164" s="24"/>
      <c r="F164" s="15"/>
      <c r="G164" s="15"/>
      <c r="H164" s="52"/>
      <c r="I164" s="15"/>
      <c r="J164" s="19"/>
      <c r="K164" s="19"/>
      <c r="L164" s="20"/>
      <c r="M164" s="20"/>
      <c r="N164" s="20"/>
      <c r="O164" s="20"/>
      <c r="P164" s="20"/>
      <c r="Q164" s="20"/>
      <c r="R164" s="20"/>
      <c r="S164" s="17"/>
      <c r="T164" s="23"/>
      <c r="U164" s="24"/>
      <c r="V164" s="19"/>
      <c r="W164" s="117"/>
      <c r="X164" s="349"/>
      <c r="Y164" s="350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355"/>
      <c r="AY164" s="355"/>
      <c r="AZ164" s="355"/>
      <c r="BA164" s="355"/>
      <c r="BB164" s="355"/>
      <c r="BC164" s="355"/>
      <c r="BD164" s="355"/>
      <c r="BE164" s="355"/>
      <c r="BF164" s="355"/>
      <c r="BG164" s="355"/>
      <c r="BH164" s="355"/>
      <c r="BI164" s="355"/>
      <c r="BJ164" s="355"/>
      <c r="BK164" s="355"/>
      <c r="BL164" s="355"/>
      <c r="BM164" s="355"/>
      <c r="BN164" s="355"/>
      <c r="BO164" s="355"/>
      <c r="BP164" s="355"/>
      <c r="BQ164" s="355"/>
      <c r="BR164" s="355"/>
      <c r="BS164" s="355"/>
      <c r="BT164" s="355"/>
      <c r="BU164" s="355"/>
    </row>
    <row r="165" spans="1:24" s="152" customFormat="1" ht="15" customHeight="1">
      <c r="A165" s="68"/>
      <c r="B165" s="146"/>
      <c r="C165" s="146"/>
      <c r="D165" s="15"/>
      <c r="E165" s="16"/>
      <c r="F165" s="15"/>
      <c r="G165" s="17"/>
      <c r="H165" s="20"/>
      <c r="I165" s="15"/>
      <c r="J165" s="19"/>
      <c r="K165" s="19"/>
      <c r="L165" s="20"/>
      <c r="M165" s="20"/>
      <c r="N165" s="20"/>
      <c r="O165" s="20"/>
      <c r="P165" s="20"/>
      <c r="Q165" s="20"/>
      <c r="R165" s="20"/>
      <c r="S165" s="17"/>
      <c r="T165" s="19"/>
      <c r="U165" s="87"/>
      <c r="V165" s="19"/>
      <c r="W165" s="67"/>
      <c r="X165" s="339"/>
    </row>
    <row r="166" spans="1:24" s="152" customFormat="1" ht="15" customHeight="1">
      <c r="A166" s="68"/>
      <c r="B166" s="146"/>
      <c r="C166" s="146"/>
      <c r="D166" s="17"/>
      <c r="E166" s="16"/>
      <c r="F166" s="15"/>
      <c r="G166" s="17"/>
      <c r="H166" s="20"/>
      <c r="I166" s="15"/>
      <c r="J166" s="19"/>
      <c r="K166" s="19"/>
      <c r="L166" s="20"/>
      <c r="M166" s="20"/>
      <c r="N166" s="20"/>
      <c r="O166" s="20"/>
      <c r="P166" s="20"/>
      <c r="Q166" s="20"/>
      <c r="R166" s="20"/>
      <c r="S166" s="17"/>
      <c r="T166" s="19"/>
      <c r="U166" s="16"/>
      <c r="V166" s="19"/>
      <c r="W166" s="11"/>
      <c r="X166" s="357"/>
    </row>
    <row r="167" spans="1:24" s="152" customFormat="1" ht="15" customHeight="1" thickBot="1">
      <c r="A167" s="138"/>
      <c r="B167" s="451"/>
      <c r="C167" s="451"/>
      <c r="D167" s="59"/>
      <c r="E167" s="89"/>
      <c r="F167" s="55"/>
      <c r="G167" s="59"/>
      <c r="H167" s="58"/>
      <c r="I167" s="55"/>
      <c r="J167" s="60"/>
      <c r="K167" s="60"/>
      <c r="L167" s="58"/>
      <c r="M167" s="58"/>
      <c r="N167" s="58"/>
      <c r="O167" s="58"/>
      <c r="P167" s="58"/>
      <c r="Q167" s="58"/>
      <c r="R167" s="58"/>
      <c r="S167" s="59"/>
      <c r="T167" s="60"/>
      <c r="U167" s="89"/>
      <c r="V167" s="60"/>
      <c r="W167" s="67"/>
      <c r="X167" s="339"/>
    </row>
    <row r="168" spans="1:24" s="152" customFormat="1" ht="15" customHeight="1">
      <c r="A168" s="82"/>
      <c r="B168" s="35"/>
      <c r="C168" s="36"/>
      <c r="D168" s="37"/>
      <c r="E168" s="38"/>
      <c r="F168" s="39"/>
      <c r="G168" s="39"/>
      <c r="H168" s="40"/>
      <c r="I168" s="37"/>
      <c r="J168" s="41"/>
      <c r="K168" s="41"/>
      <c r="L168" s="41"/>
      <c r="M168" s="41"/>
      <c r="N168" s="41"/>
      <c r="O168" s="41"/>
      <c r="P168" s="41"/>
      <c r="Q168" s="41"/>
      <c r="R168" s="41"/>
      <c r="S168" s="37"/>
      <c r="T168" s="41"/>
      <c r="U168" s="42"/>
      <c r="V168" s="41"/>
      <c r="W168" s="11"/>
      <c r="X168" s="357"/>
    </row>
    <row r="169" spans="1:24" s="152" customFormat="1" ht="15" customHeight="1">
      <c r="A169" s="163"/>
      <c r="B169" s="35"/>
      <c r="C169" s="36"/>
      <c r="D169" s="37"/>
      <c r="E169" s="38"/>
      <c r="F169" s="39"/>
      <c r="G169" s="39"/>
      <c r="H169" s="40"/>
      <c r="I169" s="37"/>
      <c r="J169" s="41"/>
      <c r="K169" s="41"/>
      <c r="L169" s="41"/>
      <c r="M169" s="41"/>
      <c r="N169" s="41"/>
      <c r="O169" s="41"/>
      <c r="P169" s="41"/>
      <c r="Q169" s="41"/>
      <c r="R169" s="41"/>
      <c r="S169" s="84"/>
      <c r="T169" s="41"/>
      <c r="U169" s="42"/>
      <c r="V169" s="41"/>
      <c r="W169" s="11"/>
      <c r="X169" s="357"/>
    </row>
    <row r="170" spans="1:73" s="44" customFormat="1" ht="15" customHeight="1">
      <c r="A170" s="164"/>
      <c r="B170" s="61"/>
      <c r="C170" s="61"/>
      <c r="D170" s="62"/>
      <c r="E170" s="63"/>
      <c r="F170" s="62"/>
      <c r="G170" s="62"/>
      <c r="H170" s="64"/>
      <c r="I170" s="62"/>
      <c r="J170" s="62"/>
      <c r="K170" s="145"/>
      <c r="L170" s="145"/>
      <c r="M170" s="145"/>
      <c r="N170" s="145"/>
      <c r="O170" s="145"/>
      <c r="P170" s="145"/>
      <c r="Q170" s="145"/>
      <c r="R170" s="145"/>
      <c r="S170" s="62"/>
      <c r="T170" s="65"/>
      <c r="U170" s="63"/>
      <c r="V170" s="66"/>
      <c r="W170" s="46"/>
      <c r="X170" s="359"/>
      <c r="Y170" s="355"/>
      <c r="Z170" s="350"/>
      <c r="AA170" s="350"/>
      <c r="AB170" s="350"/>
      <c r="AC170" s="350"/>
      <c r="AD170" s="350"/>
      <c r="AE170" s="350"/>
      <c r="AF170" s="350"/>
      <c r="AG170" s="350"/>
      <c r="AH170" s="350"/>
      <c r="AI170" s="350"/>
      <c r="AJ170" s="350"/>
      <c r="AK170" s="350"/>
      <c r="AL170" s="350"/>
      <c r="AM170" s="350"/>
      <c r="AN170" s="350"/>
      <c r="AO170" s="350"/>
      <c r="AP170" s="350"/>
      <c r="AQ170" s="350"/>
      <c r="AR170" s="350"/>
      <c r="AS170" s="350"/>
      <c r="AT170" s="350"/>
      <c r="AU170" s="350"/>
      <c r="AV170" s="350"/>
      <c r="AW170" s="350"/>
      <c r="AX170" s="350"/>
      <c r="AY170" s="350"/>
      <c r="AZ170" s="350"/>
      <c r="BA170" s="350"/>
      <c r="BB170" s="350"/>
      <c r="BC170" s="350"/>
      <c r="BD170" s="350"/>
      <c r="BE170" s="350"/>
      <c r="BF170" s="350"/>
      <c r="BG170" s="350"/>
      <c r="BH170" s="350"/>
      <c r="BI170" s="350"/>
      <c r="BJ170" s="350"/>
      <c r="BK170" s="350"/>
      <c r="BL170" s="350"/>
      <c r="BM170" s="350"/>
      <c r="BN170" s="350"/>
      <c r="BO170" s="350"/>
      <c r="BP170" s="350"/>
      <c r="BQ170" s="350"/>
      <c r="BR170" s="350"/>
      <c r="BS170" s="350"/>
      <c r="BT170" s="350"/>
      <c r="BU170" s="350"/>
    </row>
    <row r="171" spans="1:73" s="45" customFormat="1" ht="15" customHeight="1">
      <c r="A171" s="15"/>
      <c r="B171" s="14"/>
      <c r="C171" s="14"/>
      <c r="D171" s="14"/>
      <c r="E171" s="24"/>
      <c r="F171" s="15"/>
      <c r="G171" s="15"/>
      <c r="H171" s="165"/>
      <c r="I171" s="15"/>
      <c r="J171" s="23"/>
      <c r="K171" s="20"/>
      <c r="L171" s="20"/>
      <c r="M171" s="20"/>
      <c r="N171" s="20"/>
      <c r="O171" s="20"/>
      <c r="P171" s="20"/>
      <c r="Q171" s="20"/>
      <c r="R171" s="20"/>
      <c r="S171" s="68"/>
      <c r="T171" s="68"/>
      <c r="U171" s="24"/>
      <c r="V171" s="52"/>
      <c r="W171" s="43"/>
      <c r="X171" s="349"/>
      <c r="Y171" s="350"/>
      <c r="Z171" s="355"/>
      <c r="AA171" s="355"/>
      <c r="AB171" s="355"/>
      <c r="AC171" s="355"/>
      <c r="AD171" s="355"/>
      <c r="AE171" s="355"/>
      <c r="AF171" s="355"/>
      <c r="AG171" s="355"/>
      <c r="AH171" s="355"/>
      <c r="AI171" s="355"/>
      <c r="AJ171" s="355"/>
      <c r="AK171" s="355"/>
      <c r="AL171" s="355"/>
      <c r="AM171" s="355"/>
      <c r="AN171" s="355"/>
      <c r="AO171" s="355"/>
      <c r="AP171" s="355"/>
      <c r="AQ171" s="355"/>
      <c r="AR171" s="355"/>
      <c r="AS171" s="355"/>
      <c r="AT171" s="355"/>
      <c r="AU171" s="355"/>
      <c r="AV171" s="355"/>
      <c r="AW171" s="355"/>
      <c r="AX171" s="355"/>
      <c r="AY171" s="355"/>
      <c r="AZ171" s="355"/>
      <c r="BA171" s="355"/>
      <c r="BB171" s="355"/>
      <c r="BC171" s="355"/>
      <c r="BD171" s="355"/>
      <c r="BE171" s="355"/>
      <c r="BF171" s="355"/>
      <c r="BG171" s="355"/>
      <c r="BH171" s="355"/>
      <c r="BI171" s="355"/>
      <c r="BJ171" s="355"/>
      <c r="BK171" s="355"/>
      <c r="BL171" s="355"/>
      <c r="BM171" s="355"/>
      <c r="BN171" s="355"/>
      <c r="BO171" s="355"/>
      <c r="BP171" s="355"/>
      <c r="BQ171" s="355"/>
      <c r="BR171" s="355"/>
      <c r="BS171" s="355"/>
      <c r="BT171" s="355"/>
      <c r="BU171" s="355"/>
    </row>
    <row r="172" spans="1:73" s="8" customFormat="1" ht="15" customHeight="1">
      <c r="A172" s="15"/>
      <c r="B172" s="146"/>
      <c r="C172" s="146"/>
      <c r="D172" s="17"/>
      <c r="E172" s="24"/>
      <c r="F172" s="15"/>
      <c r="G172" s="17"/>
      <c r="H172" s="20"/>
      <c r="I172" s="15"/>
      <c r="J172" s="19"/>
      <c r="K172" s="20"/>
      <c r="L172" s="20"/>
      <c r="M172" s="20"/>
      <c r="N172" s="20"/>
      <c r="O172" s="20"/>
      <c r="P172" s="20"/>
      <c r="Q172" s="20"/>
      <c r="R172" s="20"/>
      <c r="S172" s="124"/>
      <c r="T172" s="124"/>
      <c r="U172" s="16"/>
      <c r="V172" s="52"/>
      <c r="W172" s="9"/>
      <c r="X172" s="358"/>
      <c r="Y172" s="353"/>
      <c r="Z172" s="354"/>
      <c r="AA172" s="354"/>
      <c r="AB172" s="354"/>
      <c r="AC172" s="354"/>
      <c r="AD172" s="354"/>
      <c r="AE172" s="354"/>
      <c r="AF172" s="354"/>
      <c r="AG172" s="354"/>
      <c r="AH172" s="354"/>
      <c r="AI172" s="354"/>
      <c r="AJ172" s="354"/>
      <c r="AK172" s="354"/>
      <c r="AL172" s="354"/>
      <c r="AM172" s="354"/>
      <c r="AN172" s="354"/>
      <c r="AO172" s="354"/>
      <c r="AP172" s="354"/>
      <c r="AQ172" s="354"/>
      <c r="AR172" s="354"/>
      <c r="AS172" s="354"/>
      <c r="AT172" s="354"/>
      <c r="AU172" s="354"/>
      <c r="AV172" s="354"/>
      <c r="AW172" s="354"/>
      <c r="AX172" s="354"/>
      <c r="AY172" s="354"/>
      <c r="AZ172" s="354"/>
      <c r="BA172" s="354"/>
      <c r="BB172" s="354"/>
      <c r="BC172" s="354"/>
      <c r="BD172" s="354"/>
      <c r="BE172" s="354"/>
      <c r="BF172" s="354"/>
      <c r="BG172" s="354"/>
      <c r="BH172" s="354"/>
      <c r="BI172" s="354"/>
      <c r="BJ172" s="354"/>
      <c r="BK172" s="354"/>
      <c r="BL172" s="354"/>
      <c r="BM172" s="354"/>
      <c r="BN172" s="354"/>
      <c r="BO172" s="354"/>
      <c r="BP172" s="354"/>
      <c r="BQ172" s="354"/>
      <c r="BR172" s="354"/>
      <c r="BS172" s="354"/>
      <c r="BT172" s="354"/>
      <c r="BU172" s="354"/>
    </row>
    <row r="173" spans="1:73" s="159" customFormat="1" ht="15" customHeight="1">
      <c r="A173" s="15"/>
      <c r="B173" s="146"/>
      <c r="C173" s="146"/>
      <c r="D173" s="17"/>
      <c r="E173" s="24"/>
      <c r="F173" s="15"/>
      <c r="G173" s="17"/>
      <c r="H173" s="20"/>
      <c r="I173" s="15"/>
      <c r="J173" s="19"/>
      <c r="K173" s="20"/>
      <c r="L173" s="20"/>
      <c r="M173" s="20"/>
      <c r="N173" s="20"/>
      <c r="O173" s="20"/>
      <c r="P173" s="20"/>
      <c r="Q173" s="20"/>
      <c r="R173" s="20"/>
      <c r="S173" s="124"/>
      <c r="T173" s="124"/>
      <c r="U173" s="16"/>
      <c r="V173" s="52"/>
      <c r="W173" s="158"/>
      <c r="X173" s="358"/>
      <c r="Y173" s="353"/>
      <c r="Z173" s="354"/>
      <c r="AA173" s="354"/>
      <c r="AB173" s="354"/>
      <c r="AC173" s="354"/>
      <c r="AD173" s="354"/>
      <c r="AE173" s="354"/>
      <c r="AF173" s="354"/>
      <c r="AG173" s="354"/>
      <c r="AH173" s="354"/>
      <c r="AI173" s="354"/>
      <c r="AJ173" s="354"/>
      <c r="AK173" s="354"/>
      <c r="AL173" s="354"/>
      <c r="AM173" s="354"/>
      <c r="AN173" s="354"/>
      <c r="AO173" s="354"/>
      <c r="AP173" s="354"/>
      <c r="AQ173" s="354"/>
      <c r="AR173" s="354"/>
      <c r="AS173" s="354"/>
      <c r="AT173" s="354"/>
      <c r="AU173" s="354"/>
      <c r="AV173" s="354"/>
      <c r="AW173" s="354"/>
      <c r="AX173" s="354"/>
      <c r="AY173" s="354"/>
      <c r="AZ173" s="354"/>
      <c r="BA173" s="354"/>
      <c r="BB173" s="354"/>
      <c r="BC173" s="354"/>
      <c r="BD173" s="354"/>
      <c r="BE173" s="354"/>
      <c r="BF173" s="354"/>
      <c r="BG173" s="354"/>
      <c r="BH173" s="354"/>
      <c r="BI173" s="354"/>
      <c r="BJ173" s="354"/>
      <c r="BK173" s="354"/>
      <c r="BL173" s="354"/>
      <c r="BM173" s="354"/>
      <c r="BN173" s="354"/>
      <c r="BO173" s="354"/>
      <c r="BP173" s="354"/>
      <c r="BQ173" s="354"/>
      <c r="BR173" s="354"/>
      <c r="BS173" s="354"/>
      <c r="BT173" s="354"/>
      <c r="BU173" s="354"/>
    </row>
    <row r="174" spans="1:25" s="166" customFormat="1" ht="15" customHeight="1">
      <c r="A174" s="15"/>
      <c r="B174" s="14"/>
      <c r="C174" s="14"/>
      <c r="D174" s="15"/>
      <c r="E174" s="24"/>
      <c r="F174" s="15"/>
      <c r="G174" s="15"/>
      <c r="H174" s="52"/>
      <c r="I174" s="15"/>
      <c r="J174" s="23"/>
      <c r="K174" s="20"/>
      <c r="L174" s="20"/>
      <c r="M174" s="20"/>
      <c r="N174" s="20"/>
      <c r="O174" s="20"/>
      <c r="P174" s="20"/>
      <c r="Q174" s="20"/>
      <c r="R174" s="20"/>
      <c r="S174" s="68"/>
      <c r="T174" s="165"/>
      <c r="U174" s="24"/>
      <c r="V174" s="52"/>
      <c r="W174" s="67"/>
      <c r="X174" s="339"/>
      <c r="Y174" s="48"/>
    </row>
    <row r="175" spans="1:73" s="50" customFormat="1" ht="15" customHeight="1">
      <c r="A175" s="115"/>
      <c r="B175" s="14"/>
      <c r="C175" s="14"/>
      <c r="D175" s="15"/>
      <c r="E175" s="24"/>
      <c r="F175" s="15"/>
      <c r="G175" s="17"/>
      <c r="H175" s="20"/>
      <c r="I175" s="15"/>
      <c r="J175" s="19"/>
      <c r="K175" s="20"/>
      <c r="L175" s="20"/>
      <c r="M175" s="20"/>
      <c r="N175" s="20"/>
      <c r="O175" s="20"/>
      <c r="P175" s="20"/>
      <c r="Q175" s="20"/>
      <c r="R175" s="20"/>
      <c r="S175" s="124"/>
      <c r="T175" s="167"/>
      <c r="U175" s="16"/>
      <c r="V175" s="52"/>
      <c r="W175" s="86"/>
      <c r="X175" s="339"/>
      <c r="Y175" s="48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</row>
    <row r="176" spans="1:24" s="48" customFormat="1" ht="15" customHeight="1" thickBot="1">
      <c r="A176" s="55"/>
      <c r="B176" s="54"/>
      <c r="C176" s="54"/>
      <c r="D176" s="55"/>
      <c r="E176" s="56"/>
      <c r="F176" s="55"/>
      <c r="G176" s="59"/>
      <c r="H176" s="58"/>
      <c r="I176" s="55"/>
      <c r="J176" s="57"/>
      <c r="K176" s="58"/>
      <c r="L176" s="58"/>
      <c r="M176" s="58"/>
      <c r="N176" s="58"/>
      <c r="O176" s="58"/>
      <c r="P176" s="58"/>
      <c r="Q176" s="58"/>
      <c r="R176" s="20"/>
      <c r="S176" s="138"/>
      <c r="T176" s="138"/>
      <c r="U176" s="78"/>
      <c r="V176" s="77"/>
      <c r="W176" s="67"/>
      <c r="X176" s="339"/>
    </row>
    <row r="177" spans="1:25" s="26" customFormat="1" ht="15" customHeight="1">
      <c r="A177" s="120"/>
      <c r="B177" s="35"/>
      <c r="C177" s="36"/>
      <c r="D177" s="37"/>
      <c r="E177" s="38"/>
      <c r="F177" s="39"/>
      <c r="G177" s="39"/>
      <c r="H177" s="40"/>
      <c r="I177" s="37"/>
      <c r="J177" s="41"/>
      <c r="K177" s="41"/>
      <c r="L177" s="41"/>
      <c r="M177" s="41"/>
      <c r="N177" s="41"/>
      <c r="O177" s="41"/>
      <c r="P177" s="41"/>
      <c r="Q177" s="41"/>
      <c r="R177" s="41"/>
      <c r="S177" s="37"/>
      <c r="T177" s="41"/>
      <c r="U177" s="42"/>
      <c r="V177" s="41"/>
      <c r="W177" s="67"/>
      <c r="X177" s="339"/>
      <c r="Y177" s="166"/>
    </row>
    <row r="178" spans="1:73" s="12" customFormat="1" ht="15" customHeight="1">
      <c r="A178" s="120"/>
      <c r="B178" s="35"/>
      <c r="C178" s="36"/>
      <c r="D178" s="37"/>
      <c r="E178" s="38"/>
      <c r="F178" s="39"/>
      <c r="G178" s="39"/>
      <c r="H178" s="40"/>
      <c r="I178" s="37"/>
      <c r="J178" s="41"/>
      <c r="K178" s="147"/>
      <c r="L178" s="147"/>
      <c r="M178" s="147"/>
      <c r="N178" s="147"/>
      <c r="O178" s="147"/>
      <c r="P178" s="147"/>
      <c r="Q178" s="147"/>
      <c r="R178" s="147"/>
      <c r="S178" s="37"/>
      <c r="T178" s="168"/>
      <c r="U178" s="42"/>
      <c r="V178" s="41"/>
      <c r="W178" s="11"/>
      <c r="X178" s="357"/>
      <c r="Y178" s="48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</row>
    <row r="179" spans="1:73" s="8" customFormat="1" ht="15" customHeight="1">
      <c r="A179" s="629"/>
      <c r="B179" s="652"/>
      <c r="C179" s="652"/>
      <c r="D179" s="62"/>
      <c r="E179" s="63"/>
      <c r="F179" s="62"/>
      <c r="G179" s="62"/>
      <c r="H179" s="64"/>
      <c r="I179" s="62"/>
      <c r="J179" s="62"/>
      <c r="K179" s="145"/>
      <c r="L179" s="145"/>
      <c r="M179" s="145"/>
      <c r="N179" s="145"/>
      <c r="O179" s="145"/>
      <c r="P179" s="145"/>
      <c r="Q179" s="145"/>
      <c r="R179" s="145"/>
      <c r="S179" s="62"/>
      <c r="T179" s="132"/>
      <c r="U179" s="63"/>
      <c r="V179" s="66"/>
      <c r="W179" s="9"/>
      <c r="X179" s="358"/>
      <c r="Y179" s="353"/>
      <c r="Z179" s="354"/>
      <c r="AA179" s="354"/>
      <c r="AB179" s="354"/>
      <c r="AC179" s="354"/>
      <c r="AD179" s="354"/>
      <c r="AE179" s="354"/>
      <c r="AF179" s="354"/>
      <c r="AG179" s="354"/>
      <c r="AH179" s="354"/>
      <c r="AI179" s="354"/>
      <c r="AJ179" s="354"/>
      <c r="AK179" s="354"/>
      <c r="AL179" s="354"/>
      <c r="AM179" s="354"/>
      <c r="AN179" s="354"/>
      <c r="AO179" s="354"/>
      <c r="AP179" s="354"/>
      <c r="AQ179" s="354"/>
      <c r="AR179" s="354"/>
      <c r="AS179" s="354"/>
      <c r="AT179" s="354"/>
      <c r="AU179" s="354"/>
      <c r="AV179" s="354"/>
      <c r="AW179" s="354"/>
      <c r="AX179" s="354"/>
      <c r="AY179" s="354"/>
      <c r="AZ179" s="354"/>
      <c r="BA179" s="354"/>
      <c r="BB179" s="354"/>
      <c r="BC179" s="354"/>
      <c r="BD179" s="354"/>
      <c r="BE179" s="354"/>
      <c r="BF179" s="354"/>
      <c r="BG179" s="354"/>
      <c r="BH179" s="354"/>
      <c r="BI179" s="354"/>
      <c r="BJ179" s="354"/>
      <c r="BK179" s="354"/>
      <c r="BL179" s="354"/>
      <c r="BM179" s="354"/>
      <c r="BN179" s="354"/>
      <c r="BO179" s="354"/>
      <c r="BP179" s="354"/>
      <c r="BQ179" s="354"/>
      <c r="BR179" s="354"/>
      <c r="BS179" s="354"/>
      <c r="BT179" s="354"/>
      <c r="BU179" s="354"/>
    </row>
    <row r="180" spans="1:73" s="45" customFormat="1" ht="15" customHeight="1">
      <c r="A180" s="15"/>
      <c r="B180" s="621"/>
      <c r="C180" s="622"/>
      <c r="D180" s="15"/>
      <c r="E180" s="24"/>
      <c r="F180" s="15"/>
      <c r="G180" s="15"/>
      <c r="H180" s="52"/>
      <c r="I180" s="15"/>
      <c r="J180" s="19"/>
      <c r="K180" s="20"/>
      <c r="L180" s="20"/>
      <c r="M180" s="20"/>
      <c r="N180" s="20"/>
      <c r="O180" s="20"/>
      <c r="P180" s="20"/>
      <c r="Q180" s="20"/>
      <c r="R180" s="20"/>
      <c r="S180" s="124"/>
      <c r="T180" s="167"/>
      <c r="U180" s="625"/>
      <c r="V180" s="19"/>
      <c r="W180" s="43"/>
      <c r="X180" s="349"/>
      <c r="Y180" s="350"/>
      <c r="Z180" s="355"/>
      <c r="AA180" s="355"/>
      <c r="AB180" s="355"/>
      <c r="AC180" s="355"/>
      <c r="AD180" s="355"/>
      <c r="AE180" s="355"/>
      <c r="AF180" s="355"/>
      <c r="AG180" s="355"/>
      <c r="AH180" s="355"/>
      <c r="AI180" s="355"/>
      <c r="AJ180" s="355"/>
      <c r="AK180" s="355"/>
      <c r="AL180" s="355"/>
      <c r="AM180" s="355"/>
      <c r="AN180" s="355"/>
      <c r="AO180" s="355"/>
      <c r="AP180" s="355"/>
      <c r="AQ180" s="355"/>
      <c r="AR180" s="355"/>
      <c r="AS180" s="355"/>
      <c r="AT180" s="355"/>
      <c r="AU180" s="355"/>
      <c r="AV180" s="355"/>
      <c r="AW180" s="355"/>
      <c r="AX180" s="355"/>
      <c r="AY180" s="355"/>
      <c r="AZ180" s="355"/>
      <c r="BA180" s="355"/>
      <c r="BB180" s="355"/>
      <c r="BC180" s="355"/>
      <c r="BD180" s="355"/>
      <c r="BE180" s="355"/>
      <c r="BF180" s="355"/>
      <c r="BG180" s="355"/>
      <c r="BH180" s="355"/>
      <c r="BI180" s="355"/>
      <c r="BJ180" s="355"/>
      <c r="BK180" s="355"/>
      <c r="BL180" s="355"/>
      <c r="BM180" s="355"/>
      <c r="BN180" s="355"/>
      <c r="BO180" s="355"/>
      <c r="BP180" s="355"/>
      <c r="BQ180" s="355"/>
      <c r="BR180" s="355"/>
      <c r="BS180" s="355"/>
      <c r="BT180" s="355"/>
      <c r="BU180" s="355"/>
    </row>
    <row r="181" spans="1:73" s="45" customFormat="1" ht="15" customHeight="1">
      <c r="A181" s="15"/>
      <c r="B181" s="621"/>
      <c r="C181" s="622"/>
      <c r="D181" s="15"/>
      <c r="E181" s="24"/>
      <c r="F181" s="15"/>
      <c r="G181" s="15"/>
      <c r="H181" s="52"/>
      <c r="I181" s="15"/>
      <c r="J181" s="19"/>
      <c r="K181" s="20"/>
      <c r="L181" s="20"/>
      <c r="M181" s="20"/>
      <c r="N181" s="20"/>
      <c r="O181" s="20"/>
      <c r="P181" s="20"/>
      <c r="Q181" s="20"/>
      <c r="R181" s="20"/>
      <c r="S181" s="124"/>
      <c r="T181" s="167"/>
      <c r="U181" s="625"/>
      <c r="V181" s="19"/>
      <c r="W181" s="43"/>
      <c r="X181" s="349"/>
      <c r="Y181" s="350"/>
      <c r="Z181" s="355"/>
      <c r="AA181" s="355"/>
      <c r="AB181" s="355"/>
      <c r="AC181" s="355"/>
      <c r="AD181" s="355"/>
      <c r="AE181" s="355"/>
      <c r="AF181" s="355"/>
      <c r="AG181" s="355"/>
      <c r="AH181" s="355"/>
      <c r="AI181" s="355"/>
      <c r="AJ181" s="355"/>
      <c r="AK181" s="355"/>
      <c r="AL181" s="355"/>
      <c r="AM181" s="355"/>
      <c r="AN181" s="355"/>
      <c r="AO181" s="355"/>
      <c r="AP181" s="355"/>
      <c r="AQ181" s="355"/>
      <c r="AR181" s="355"/>
      <c r="AS181" s="355"/>
      <c r="AT181" s="355"/>
      <c r="AU181" s="355"/>
      <c r="AV181" s="355"/>
      <c r="AW181" s="355"/>
      <c r="AX181" s="355"/>
      <c r="AY181" s="355"/>
      <c r="AZ181" s="355"/>
      <c r="BA181" s="355"/>
      <c r="BB181" s="355"/>
      <c r="BC181" s="355"/>
      <c r="BD181" s="355"/>
      <c r="BE181" s="355"/>
      <c r="BF181" s="355"/>
      <c r="BG181" s="355"/>
      <c r="BH181" s="355"/>
      <c r="BI181" s="355"/>
      <c r="BJ181" s="355"/>
      <c r="BK181" s="355"/>
      <c r="BL181" s="355"/>
      <c r="BM181" s="355"/>
      <c r="BN181" s="355"/>
      <c r="BO181" s="355"/>
      <c r="BP181" s="355"/>
      <c r="BQ181" s="355"/>
      <c r="BR181" s="355"/>
      <c r="BS181" s="355"/>
      <c r="BT181" s="355"/>
      <c r="BU181" s="355"/>
    </row>
    <row r="182" spans="1:73" s="45" customFormat="1" ht="24" customHeight="1">
      <c r="A182" s="15"/>
      <c r="B182" s="621"/>
      <c r="C182" s="622"/>
      <c r="D182" s="15"/>
      <c r="E182" s="24"/>
      <c r="F182" s="15"/>
      <c r="G182" s="15"/>
      <c r="H182" s="52"/>
      <c r="I182" s="15"/>
      <c r="J182" s="19"/>
      <c r="K182" s="20"/>
      <c r="L182" s="20"/>
      <c r="M182" s="20"/>
      <c r="N182" s="20"/>
      <c r="O182" s="20"/>
      <c r="P182" s="20"/>
      <c r="Q182" s="20"/>
      <c r="R182" s="20"/>
      <c r="S182" s="124"/>
      <c r="T182" s="167"/>
      <c r="U182" s="625"/>
      <c r="V182" s="19"/>
      <c r="W182" s="43"/>
      <c r="X182" s="349"/>
      <c r="Y182" s="350"/>
      <c r="Z182" s="355"/>
      <c r="AA182" s="355"/>
      <c r="AB182" s="355"/>
      <c r="AC182" s="355"/>
      <c r="AD182" s="355"/>
      <c r="AE182" s="355"/>
      <c r="AF182" s="355"/>
      <c r="AG182" s="355"/>
      <c r="AH182" s="355"/>
      <c r="AI182" s="355"/>
      <c r="AJ182" s="355"/>
      <c r="AK182" s="355"/>
      <c r="AL182" s="355"/>
      <c r="AM182" s="355"/>
      <c r="AN182" s="355"/>
      <c r="AO182" s="355"/>
      <c r="AP182" s="355"/>
      <c r="AQ182" s="355"/>
      <c r="AR182" s="355"/>
      <c r="AS182" s="355"/>
      <c r="AT182" s="355"/>
      <c r="AU182" s="355"/>
      <c r="AV182" s="355"/>
      <c r="AW182" s="355"/>
      <c r="AX182" s="355"/>
      <c r="AY182" s="355"/>
      <c r="AZ182" s="355"/>
      <c r="BA182" s="355"/>
      <c r="BB182" s="355"/>
      <c r="BC182" s="355"/>
      <c r="BD182" s="355"/>
      <c r="BE182" s="355"/>
      <c r="BF182" s="355"/>
      <c r="BG182" s="355"/>
      <c r="BH182" s="355"/>
      <c r="BI182" s="355"/>
      <c r="BJ182" s="355"/>
      <c r="BK182" s="355"/>
      <c r="BL182" s="355"/>
      <c r="BM182" s="355"/>
      <c r="BN182" s="355"/>
      <c r="BO182" s="355"/>
      <c r="BP182" s="355"/>
      <c r="BQ182" s="355"/>
      <c r="BR182" s="355"/>
      <c r="BS182" s="355"/>
      <c r="BT182" s="355"/>
      <c r="BU182" s="355"/>
    </row>
    <row r="183" spans="1:73" s="45" customFormat="1" ht="24" customHeight="1">
      <c r="A183" s="15"/>
      <c r="B183" s="621"/>
      <c r="C183" s="622"/>
      <c r="D183" s="15"/>
      <c r="E183" s="24"/>
      <c r="F183" s="15"/>
      <c r="G183" s="15"/>
      <c r="H183" s="52"/>
      <c r="I183" s="15"/>
      <c r="J183" s="19"/>
      <c r="K183" s="20"/>
      <c r="L183" s="20"/>
      <c r="M183" s="20"/>
      <c r="N183" s="20"/>
      <c r="O183" s="20"/>
      <c r="P183" s="20"/>
      <c r="Q183" s="20"/>
      <c r="R183" s="20"/>
      <c r="S183" s="124"/>
      <c r="T183" s="167"/>
      <c r="U183" s="625"/>
      <c r="V183" s="19"/>
      <c r="W183" s="43"/>
      <c r="X183" s="349"/>
      <c r="Y183" s="350"/>
      <c r="Z183" s="355"/>
      <c r="AA183" s="355"/>
      <c r="AB183" s="355"/>
      <c r="AC183" s="355"/>
      <c r="AD183" s="355"/>
      <c r="AE183" s="355"/>
      <c r="AF183" s="355"/>
      <c r="AG183" s="355"/>
      <c r="AH183" s="355"/>
      <c r="AI183" s="355"/>
      <c r="AJ183" s="355"/>
      <c r="AK183" s="355"/>
      <c r="AL183" s="355"/>
      <c r="AM183" s="355"/>
      <c r="AN183" s="355"/>
      <c r="AO183" s="355"/>
      <c r="AP183" s="355"/>
      <c r="AQ183" s="355"/>
      <c r="AR183" s="355"/>
      <c r="AS183" s="355"/>
      <c r="AT183" s="355"/>
      <c r="AU183" s="355"/>
      <c r="AV183" s="355"/>
      <c r="AW183" s="355"/>
      <c r="AX183" s="355"/>
      <c r="AY183" s="355"/>
      <c r="AZ183" s="355"/>
      <c r="BA183" s="355"/>
      <c r="BB183" s="355"/>
      <c r="BC183" s="355"/>
      <c r="BD183" s="355"/>
      <c r="BE183" s="355"/>
      <c r="BF183" s="355"/>
      <c r="BG183" s="355"/>
      <c r="BH183" s="355"/>
      <c r="BI183" s="355"/>
      <c r="BJ183" s="355"/>
      <c r="BK183" s="355"/>
      <c r="BL183" s="355"/>
      <c r="BM183" s="355"/>
      <c r="BN183" s="355"/>
      <c r="BO183" s="355"/>
      <c r="BP183" s="355"/>
      <c r="BQ183" s="355"/>
      <c r="BR183" s="355"/>
      <c r="BS183" s="355"/>
      <c r="BT183" s="355"/>
      <c r="BU183" s="355"/>
    </row>
    <row r="184" spans="1:73" s="45" customFormat="1" ht="24" customHeight="1">
      <c r="A184" s="15"/>
      <c r="B184" s="621"/>
      <c r="C184" s="622"/>
      <c r="D184" s="15"/>
      <c r="E184" s="24"/>
      <c r="F184" s="15"/>
      <c r="G184" s="15"/>
      <c r="H184" s="52"/>
      <c r="I184" s="15"/>
      <c r="J184" s="19"/>
      <c r="K184" s="20"/>
      <c r="L184" s="20"/>
      <c r="M184" s="20"/>
      <c r="N184" s="20"/>
      <c r="O184" s="20"/>
      <c r="P184" s="20"/>
      <c r="Q184" s="20"/>
      <c r="R184" s="20"/>
      <c r="S184" s="124"/>
      <c r="T184" s="167"/>
      <c r="U184" s="625"/>
      <c r="V184" s="19"/>
      <c r="W184" s="43"/>
      <c r="X184" s="349"/>
      <c r="Y184" s="350"/>
      <c r="Z184" s="355"/>
      <c r="AA184" s="355"/>
      <c r="AB184" s="355"/>
      <c r="AC184" s="355"/>
      <c r="AD184" s="355"/>
      <c r="AE184" s="355"/>
      <c r="AF184" s="355"/>
      <c r="AG184" s="355"/>
      <c r="AH184" s="355"/>
      <c r="AI184" s="355"/>
      <c r="AJ184" s="355"/>
      <c r="AK184" s="355"/>
      <c r="AL184" s="355"/>
      <c r="AM184" s="355"/>
      <c r="AN184" s="355"/>
      <c r="AO184" s="355"/>
      <c r="AP184" s="355"/>
      <c r="AQ184" s="355"/>
      <c r="AR184" s="355"/>
      <c r="AS184" s="355"/>
      <c r="AT184" s="355"/>
      <c r="AU184" s="355"/>
      <c r="AV184" s="355"/>
      <c r="AW184" s="355"/>
      <c r="AX184" s="355"/>
      <c r="AY184" s="355"/>
      <c r="AZ184" s="355"/>
      <c r="BA184" s="355"/>
      <c r="BB184" s="355"/>
      <c r="BC184" s="355"/>
      <c r="BD184" s="355"/>
      <c r="BE184" s="355"/>
      <c r="BF184" s="355"/>
      <c r="BG184" s="355"/>
      <c r="BH184" s="355"/>
      <c r="BI184" s="355"/>
      <c r="BJ184" s="355"/>
      <c r="BK184" s="355"/>
      <c r="BL184" s="355"/>
      <c r="BM184" s="355"/>
      <c r="BN184" s="355"/>
      <c r="BO184" s="355"/>
      <c r="BP184" s="355"/>
      <c r="BQ184" s="355"/>
      <c r="BR184" s="355"/>
      <c r="BS184" s="355"/>
      <c r="BT184" s="355"/>
      <c r="BU184" s="355"/>
    </row>
    <row r="185" spans="1:73" s="45" customFormat="1" ht="24" customHeight="1">
      <c r="A185" s="15"/>
      <c r="B185" s="622"/>
      <c r="C185" s="622"/>
      <c r="D185" s="15"/>
      <c r="E185" s="24"/>
      <c r="F185" s="15"/>
      <c r="G185" s="15"/>
      <c r="H185" s="52"/>
      <c r="I185" s="15"/>
      <c r="J185" s="19"/>
      <c r="K185" s="20"/>
      <c r="L185" s="20"/>
      <c r="M185" s="20"/>
      <c r="N185" s="20"/>
      <c r="O185" s="20"/>
      <c r="P185" s="20"/>
      <c r="Q185" s="20"/>
      <c r="R185" s="20"/>
      <c r="S185" s="124"/>
      <c r="T185" s="167"/>
      <c r="U185" s="625"/>
      <c r="V185" s="19"/>
      <c r="W185" s="43"/>
      <c r="X185" s="349"/>
      <c r="Y185" s="350"/>
      <c r="Z185" s="355"/>
      <c r="AA185" s="355"/>
      <c r="AB185" s="355"/>
      <c r="AC185" s="355"/>
      <c r="AD185" s="355"/>
      <c r="AE185" s="355"/>
      <c r="AF185" s="355"/>
      <c r="AG185" s="355"/>
      <c r="AH185" s="355"/>
      <c r="AI185" s="355"/>
      <c r="AJ185" s="355"/>
      <c r="AK185" s="355"/>
      <c r="AL185" s="355"/>
      <c r="AM185" s="355"/>
      <c r="AN185" s="355"/>
      <c r="AO185" s="355"/>
      <c r="AP185" s="355"/>
      <c r="AQ185" s="355"/>
      <c r="AR185" s="355"/>
      <c r="AS185" s="355"/>
      <c r="AT185" s="355"/>
      <c r="AU185" s="355"/>
      <c r="AV185" s="355"/>
      <c r="AW185" s="355"/>
      <c r="AX185" s="355"/>
      <c r="AY185" s="355"/>
      <c r="AZ185" s="355"/>
      <c r="BA185" s="355"/>
      <c r="BB185" s="355"/>
      <c r="BC185" s="355"/>
      <c r="BD185" s="355"/>
      <c r="BE185" s="355"/>
      <c r="BF185" s="355"/>
      <c r="BG185" s="355"/>
      <c r="BH185" s="355"/>
      <c r="BI185" s="355"/>
      <c r="BJ185" s="355"/>
      <c r="BK185" s="355"/>
      <c r="BL185" s="355"/>
      <c r="BM185" s="355"/>
      <c r="BN185" s="355"/>
      <c r="BO185" s="355"/>
      <c r="BP185" s="355"/>
      <c r="BQ185" s="355"/>
      <c r="BR185" s="355"/>
      <c r="BS185" s="355"/>
      <c r="BT185" s="355"/>
      <c r="BU185" s="355"/>
    </row>
    <row r="186" spans="1:73" s="45" customFormat="1" ht="24" customHeight="1">
      <c r="A186" s="15"/>
      <c r="B186" s="621"/>
      <c r="C186" s="622"/>
      <c r="D186" s="15"/>
      <c r="E186" s="24"/>
      <c r="F186" s="15"/>
      <c r="G186" s="15"/>
      <c r="H186" s="52"/>
      <c r="I186" s="15"/>
      <c r="J186" s="19"/>
      <c r="K186" s="20"/>
      <c r="L186" s="20"/>
      <c r="M186" s="20"/>
      <c r="N186" s="20"/>
      <c r="O186" s="20"/>
      <c r="P186" s="20"/>
      <c r="Q186" s="20"/>
      <c r="R186" s="20"/>
      <c r="S186" s="124"/>
      <c r="T186" s="167"/>
      <c r="U186" s="625"/>
      <c r="V186" s="19"/>
      <c r="W186" s="43"/>
      <c r="X186" s="349"/>
      <c r="Y186" s="350"/>
      <c r="Z186" s="355"/>
      <c r="AA186" s="355"/>
      <c r="AB186" s="355"/>
      <c r="AC186" s="355"/>
      <c r="AD186" s="355"/>
      <c r="AE186" s="355"/>
      <c r="AF186" s="355"/>
      <c r="AG186" s="355"/>
      <c r="AH186" s="355"/>
      <c r="AI186" s="355"/>
      <c r="AJ186" s="355"/>
      <c r="AK186" s="355"/>
      <c r="AL186" s="355"/>
      <c r="AM186" s="355"/>
      <c r="AN186" s="355"/>
      <c r="AO186" s="355"/>
      <c r="AP186" s="355"/>
      <c r="AQ186" s="355"/>
      <c r="AR186" s="355"/>
      <c r="AS186" s="355"/>
      <c r="AT186" s="355"/>
      <c r="AU186" s="355"/>
      <c r="AV186" s="355"/>
      <c r="AW186" s="355"/>
      <c r="AX186" s="355"/>
      <c r="AY186" s="355"/>
      <c r="AZ186" s="355"/>
      <c r="BA186" s="355"/>
      <c r="BB186" s="355"/>
      <c r="BC186" s="355"/>
      <c r="BD186" s="355"/>
      <c r="BE186" s="355"/>
      <c r="BF186" s="355"/>
      <c r="BG186" s="355"/>
      <c r="BH186" s="355"/>
      <c r="BI186" s="355"/>
      <c r="BJ186" s="355"/>
      <c r="BK186" s="355"/>
      <c r="BL186" s="355"/>
      <c r="BM186" s="355"/>
      <c r="BN186" s="355"/>
      <c r="BO186" s="355"/>
      <c r="BP186" s="355"/>
      <c r="BQ186" s="355"/>
      <c r="BR186" s="355"/>
      <c r="BS186" s="355"/>
      <c r="BT186" s="355"/>
      <c r="BU186" s="355"/>
    </row>
    <row r="187" spans="1:73" s="45" customFormat="1" ht="24" customHeight="1">
      <c r="A187" s="15"/>
      <c r="B187" s="621"/>
      <c r="C187" s="622"/>
      <c r="D187" s="15"/>
      <c r="E187" s="24"/>
      <c r="F187" s="15"/>
      <c r="G187" s="15"/>
      <c r="H187" s="52"/>
      <c r="I187" s="15"/>
      <c r="J187" s="19"/>
      <c r="K187" s="20"/>
      <c r="L187" s="20"/>
      <c r="M187" s="20"/>
      <c r="N187" s="20"/>
      <c r="O187" s="20"/>
      <c r="P187" s="20"/>
      <c r="Q187" s="20"/>
      <c r="R187" s="20"/>
      <c r="S187" s="124"/>
      <c r="T187" s="167"/>
      <c r="U187" s="625"/>
      <c r="V187" s="19"/>
      <c r="W187" s="43"/>
      <c r="X187" s="349"/>
      <c r="Y187" s="350"/>
      <c r="Z187" s="355"/>
      <c r="AA187" s="355"/>
      <c r="AB187" s="355"/>
      <c r="AC187" s="355"/>
      <c r="AD187" s="355"/>
      <c r="AE187" s="355"/>
      <c r="AF187" s="355"/>
      <c r="AG187" s="355"/>
      <c r="AH187" s="355"/>
      <c r="AI187" s="355"/>
      <c r="AJ187" s="355"/>
      <c r="AK187" s="355"/>
      <c r="AL187" s="355"/>
      <c r="AM187" s="355"/>
      <c r="AN187" s="355"/>
      <c r="AO187" s="355"/>
      <c r="AP187" s="355"/>
      <c r="AQ187" s="355"/>
      <c r="AR187" s="355"/>
      <c r="AS187" s="355"/>
      <c r="AT187" s="355"/>
      <c r="AU187" s="355"/>
      <c r="AV187" s="355"/>
      <c r="AW187" s="355"/>
      <c r="AX187" s="355"/>
      <c r="AY187" s="355"/>
      <c r="AZ187" s="355"/>
      <c r="BA187" s="355"/>
      <c r="BB187" s="355"/>
      <c r="BC187" s="355"/>
      <c r="BD187" s="355"/>
      <c r="BE187" s="355"/>
      <c r="BF187" s="355"/>
      <c r="BG187" s="355"/>
      <c r="BH187" s="355"/>
      <c r="BI187" s="355"/>
      <c r="BJ187" s="355"/>
      <c r="BK187" s="355"/>
      <c r="BL187" s="355"/>
      <c r="BM187" s="355"/>
      <c r="BN187" s="355"/>
      <c r="BO187" s="355"/>
      <c r="BP187" s="355"/>
      <c r="BQ187" s="355"/>
      <c r="BR187" s="355"/>
      <c r="BS187" s="355"/>
      <c r="BT187" s="355"/>
      <c r="BU187" s="355"/>
    </row>
    <row r="188" spans="1:73" s="45" customFormat="1" ht="24" customHeight="1">
      <c r="A188" s="15"/>
      <c r="B188" s="622"/>
      <c r="C188" s="622"/>
      <c r="D188" s="15"/>
      <c r="E188" s="24"/>
      <c r="F188" s="15"/>
      <c r="G188" s="15"/>
      <c r="H188" s="52"/>
      <c r="I188" s="15"/>
      <c r="J188" s="19"/>
      <c r="K188" s="20"/>
      <c r="L188" s="20"/>
      <c r="M188" s="20"/>
      <c r="N188" s="20"/>
      <c r="O188" s="20"/>
      <c r="P188" s="20"/>
      <c r="Q188" s="20"/>
      <c r="R188" s="20"/>
      <c r="S188" s="124"/>
      <c r="T188" s="167"/>
      <c r="U188" s="625"/>
      <c r="V188" s="19"/>
      <c r="W188" s="43"/>
      <c r="X188" s="349"/>
      <c r="Y188" s="350"/>
      <c r="Z188" s="355"/>
      <c r="AA188" s="355"/>
      <c r="AB188" s="355"/>
      <c r="AC188" s="355"/>
      <c r="AD188" s="355"/>
      <c r="AE188" s="355"/>
      <c r="AF188" s="355"/>
      <c r="AG188" s="355"/>
      <c r="AH188" s="355"/>
      <c r="AI188" s="355"/>
      <c r="AJ188" s="355"/>
      <c r="AK188" s="355"/>
      <c r="AL188" s="355"/>
      <c r="AM188" s="355"/>
      <c r="AN188" s="355"/>
      <c r="AO188" s="355"/>
      <c r="AP188" s="355"/>
      <c r="AQ188" s="355"/>
      <c r="AR188" s="355"/>
      <c r="AS188" s="355"/>
      <c r="AT188" s="355"/>
      <c r="AU188" s="355"/>
      <c r="AV188" s="355"/>
      <c r="AW188" s="355"/>
      <c r="AX188" s="355"/>
      <c r="AY188" s="355"/>
      <c r="AZ188" s="355"/>
      <c r="BA188" s="355"/>
      <c r="BB188" s="355"/>
      <c r="BC188" s="355"/>
      <c r="BD188" s="355"/>
      <c r="BE188" s="355"/>
      <c r="BF188" s="355"/>
      <c r="BG188" s="355"/>
      <c r="BH188" s="355"/>
      <c r="BI188" s="355"/>
      <c r="BJ188" s="355"/>
      <c r="BK188" s="355"/>
      <c r="BL188" s="355"/>
      <c r="BM188" s="355"/>
      <c r="BN188" s="355"/>
      <c r="BO188" s="355"/>
      <c r="BP188" s="355"/>
      <c r="BQ188" s="355"/>
      <c r="BR188" s="355"/>
      <c r="BS188" s="355"/>
      <c r="BT188" s="355"/>
      <c r="BU188" s="355"/>
    </row>
    <row r="189" spans="1:73" s="45" customFormat="1" ht="24" customHeight="1">
      <c r="A189" s="15"/>
      <c r="B189" s="622"/>
      <c r="C189" s="622"/>
      <c r="D189" s="15"/>
      <c r="E189" s="24"/>
      <c r="F189" s="15"/>
      <c r="G189" s="15"/>
      <c r="H189" s="52"/>
      <c r="I189" s="15"/>
      <c r="J189" s="19"/>
      <c r="K189" s="20"/>
      <c r="L189" s="20"/>
      <c r="M189" s="20"/>
      <c r="N189" s="20"/>
      <c r="O189" s="20"/>
      <c r="P189" s="20"/>
      <c r="Q189" s="20"/>
      <c r="R189" s="20"/>
      <c r="S189" s="124"/>
      <c r="T189" s="167"/>
      <c r="U189" s="625"/>
      <c r="V189" s="19"/>
      <c r="W189" s="43"/>
      <c r="X189" s="349"/>
      <c r="Y189" s="350"/>
      <c r="Z189" s="355"/>
      <c r="AA189" s="355"/>
      <c r="AB189" s="355"/>
      <c r="AC189" s="355"/>
      <c r="AD189" s="355"/>
      <c r="AE189" s="355"/>
      <c r="AF189" s="355"/>
      <c r="AG189" s="355"/>
      <c r="AH189" s="355"/>
      <c r="AI189" s="355"/>
      <c r="AJ189" s="355"/>
      <c r="AK189" s="355"/>
      <c r="AL189" s="355"/>
      <c r="AM189" s="355"/>
      <c r="AN189" s="355"/>
      <c r="AO189" s="355"/>
      <c r="AP189" s="355"/>
      <c r="AQ189" s="355"/>
      <c r="AR189" s="355"/>
      <c r="AS189" s="355"/>
      <c r="AT189" s="355"/>
      <c r="AU189" s="355"/>
      <c r="AV189" s="355"/>
      <c r="AW189" s="355"/>
      <c r="AX189" s="355"/>
      <c r="AY189" s="355"/>
      <c r="AZ189" s="355"/>
      <c r="BA189" s="355"/>
      <c r="BB189" s="355"/>
      <c r="BC189" s="355"/>
      <c r="BD189" s="355"/>
      <c r="BE189" s="355"/>
      <c r="BF189" s="355"/>
      <c r="BG189" s="355"/>
      <c r="BH189" s="355"/>
      <c r="BI189" s="355"/>
      <c r="BJ189" s="355"/>
      <c r="BK189" s="355"/>
      <c r="BL189" s="355"/>
      <c r="BM189" s="355"/>
      <c r="BN189" s="355"/>
      <c r="BO189" s="355"/>
      <c r="BP189" s="355"/>
      <c r="BQ189" s="355"/>
      <c r="BR189" s="355"/>
      <c r="BS189" s="355"/>
      <c r="BT189" s="355"/>
      <c r="BU189" s="355"/>
    </row>
    <row r="190" spans="1:73" s="8" customFormat="1" ht="24" customHeight="1">
      <c r="A190" s="15"/>
      <c r="B190" s="621"/>
      <c r="C190" s="622"/>
      <c r="D190" s="15"/>
      <c r="E190" s="24"/>
      <c r="F190" s="15"/>
      <c r="G190" s="15"/>
      <c r="H190" s="52"/>
      <c r="I190" s="15"/>
      <c r="J190" s="23"/>
      <c r="K190" s="20"/>
      <c r="L190" s="20"/>
      <c r="M190" s="20"/>
      <c r="N190" s="20"/>
      <c r="O190" s="20"/>
      <c r="P190" s="20"/>
      <c r="Q190" s="20"/>
      <c r="R190" s="20"/>
      <c r="S190" s="68"/>
      <c r="T190" s="167"/>
      <c r="U190" s="625"/>
      <c r="V190" s="19"/>
      <c r="W190" s="9"/>
      <c r="X190" s="358"/>
      <c r="Y190" s="353"/>
      <c r="Z190" s="354"/>
      <c r="AA190" s="354"/>
      <c r="AB190" s="354"/>
      <c r="AC190" s="354"/>
      <c r="AD190" s="354"/>
      <c r="AE190" s="354"/>
      <c r="AF190" s="354"/>
      <c r="AG190" s="354"/>
      <c r="AH190" s="354"/>
      <c r="AI190" s="354"/>
      <c r="AJ190" s="354"/>
      <c r="AK190" s="354"/>
      <c r="AL190" s="354"/>
      <c r="AM190" s="354"/>
      <c r="AN190" s="354"/>
      <c r="AO190" s="354"/>
      <c r="AP190" s="354"/>
      <c r="AQ190" s="354"/>
      <c r="AR190" s="354"/>
      <c r="AS190" s="354"/>
      <c r="AT190" s="354"/>
      <c r="AU190" s="354"/>
      <c r="AV190" s="354"/>
      <c r="AW190" s="354"/>
      <c r="AX190" s="354"/>
      <c r="AY190" s="354"/>
      <c r="AZ190" s="354"/>
      <c r="BA190" s="354"/>
      <c r="BB190" s="354"/>
      <c r="BC190" s="354"/>
      <c r="BD190" s="354"/>
      <c r="BE190" s="354"/>
      <c r="BF190" s="354"/>
      <c r="BG190" s="354"/>
      <c r="BH190" s="354"/>
      <c r="BI190" s="354"/>
      <c r="BJ190" s="354"/>
      <c r="BK190" s="354"/>
      <c r="BL190" s="354"/>
      <c r="BM190" s="354"/>
      <c r="BN190" s="354"/>
      <c r="BO190" s="354"/>
      <c r="BP190" s="354"/>
      <c r="BQ190" s="354"/>
      <c r="BR190" s="354"/>
      <c r="BS190" s="354"/>
      <c r="BT190" s="354"/>
      <c r="BU190" s="354"/>
    </row>
    <row r="191" spans="1:73" s="50" customFormat="1" ht="24" customHeight="1">
      <c r="A191" s="15"/>
      <c r="B191" s="621"/>
      <c r="C191" s="622"/>
      <c r="D191" s="15"/>
      <c r="E191" s="24"/>
      <c r="F191" s="15"/>
      <c r="G191" s="15"/>
      <c r="H191" s="52"/>
      <c r="I191" s="15"/>
      <c r="J191" s="23"/>
      <c r="K191" s="20"/>
      <c r="L191" s="20"/>
      <c r="M191" s="20"/>
      <c r="N191" s="20"/>
      <c r="O191" s="20"/>
      <c r="P191" s="20"/>
      <c r="Q191" s="20"/>
      <c r="R191" s="20"/>
      <c r="S191" s="68"/>
      <c r="T191" s="167"/>
      <c r="U191" s="625"/>
      <c r="V191" s="19"/>
      <c r="W191" s="169"/>
      <c r="X191" s="356"/>
      <c r="Y191" s="210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</row>
    <row r="192" spans="1:73" ht="24" customHeight="1">
      <c r="A192" s="15"/>
      <c r="B192" s="621"/>
      <c r="C192" s="622"/>
      <c r="D192" s="15"/>
      <c r="E192" s="24"/>
      <c r="F192" s="15"/>
      <c r="G192" s="15"/>
      <c r="H192" s="52"/>
      <c r="I192" s="15"/>
      <c r="J192" s="23"/>
      <c r="K192" s="20"/>
      <c r="L192" s="20"/>
      <c r="M192" s="20"/>
      <c r="N192" s="20"/>
      <c r="O192" s="20"/>
      <c r="P192" s="20"/>
      <c r="Q192" s="20"/>
      <c r="R192" s="20"/>
      <c r="S192" s="68"/>
      <c r="T192" s="165"/>
      <c r="U192" s="624"/>
      <c r="V192" s="19"/>
      <c r="W192" s="115"/>
      <c r="X192" s="356"/>
      <c r="Y192" s="210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</row>
    <row r="193" spans="1:73" ht="24" customHeight="1">
      <c r="A193" s="15"/>
      <c r="B193" s="621"/>
      <c r="C193" s="622"/>
      <c r="D193" s="15"/>
      <c r="E193" s="24"/>
      <c r="F193" s="15"/>
      <c r="G193" s="15"/>
      <c r="H193" s="52"/>
      <c r="I193" s="15"/>
      <c r="J193" s="23"/>
      <c r="K193" s="20"/>
      <c r="L193" s="20"/>
      <c r="M193" s="20"/>
      <c r="N193" s="20"/>
      <c r="O193" s="20"/>
      <c r="P193" s="20"/>
      <c r="Q193" s="20"/>
      <c r="R193" s="20"/>
      <c r="S193" s="68"/>
      <c r="T193" s="165"/>
      <c r="U193" s="624"/>
      <c r="V193" s="19"/>
      <c r="W193" s="115"/>
      <c r="X193" s="356"/>
      <c r="Y193" s="210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</row>
    <row r="194" spans="1:25" s="26" customFormat="1" ht="24" customHeight="1">
      <c r="A194" s="15"/>
      <c r="B194" s="621"/>
      <c r="C194" s="622"/>
      <c r="D194" s="15"/>
      <c r="E194" s="24"/>
      <c r="F194" s="15"/>
      <c r="G194" s="15"/>
      <c r="H194" s="52"/>
      <c r="I194" s="15"/>
      <c r="J194" s="23"/>
      <c r="K194" s="20"/>
      <c r="L194" s="20"/>
      <c r="M194" s="20"/>
      <c r="N194" s="20"/>
      <c r="O194" s="20"/>
      <c r="P194" s="20"/>
      <c r="Q194" s="20"/>
      <c r="R194" s="20"/>
      <c r="S194" s="68"/>
      <c r="T194" s="165"/>
      <c r="U194" s="624"/>
      <c r="V194" s="19"/>
      <c r="W194" s="115"/>
      <c r="X194" s="356"/>
      <c r="Y194" s="210"/>
    </row>
    <row r="195" spans="1:73" s="12" customFormat="1" ht="24" customHeight="1" thickBot="1">
      <c r="A195" s="55"/>
      <c r="B195" s="623"/>
      <c r="C195" s="403"/>
      <c r="D195" s="55"/>
      <c r="E195" s="56"/>
      <c r="F195" s="55"/>
      <c r="G195" s="55"/>
      <c r="H195" s="77"/>
      <c r="I195" s="55"/>
      <c r="J195" s="57"/>
      <c r="K195" s="58"/>
      <c r="L195" s="58"/>
      <c r="M195" s="58"/>
      <c r="N195" s="58"/>
      <c r="O195" s="58"/>
      <c r="P195" s="58"/>
      <c r="Q195" s="58"/>
      <c r="R195" s="58"/>
      <c r="S195" s="138"/>
      <c r="T195" s="171"/>
      <c r="U195" s="624"/>
      <c r="V195" s="60"/>
      <c r="W195" s="115"/>
      <c r="X195" s="356"/>
      <c r="Y195" s="210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</row>
    <row r="196" spans="1:73" s="12" customFormat="1" ht="15" customHeight="1">
      <c r="A196" s="120"/>
      <c r="B196" s="35"/>
      <c r="C196" s="36"/>
      <c r="D196" s="37"/>
      <c r="E196" s="38"/>
      <c r="F196" s="39"/>
      <c r="G196" s="39"/>
      <c r="H196" s="40"/>
      <c r="I196" s="37"/>
      <c r="J196" s="41"/>
      <c r="K196" s="41"/>
      <c r="L196" s="41"/>
      <c r="M196" s="41"/>
      <c r="N196" s="41"/>
      <c r="O196" s="41"/>
      <c r="P196" s="41"/>
      <c r="Q196" s="41"/>
      <c r="R196" s="41"/>
      <c r="S196" s="37"/>
      <c r="T196" s="41"/>
      <c r="U196" s="42"/>
      <c r="V196" s="41"/>
      <c r="W196" s="115"/>
      <c r="X196" s="35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</row>
    <row r="197" spans="1:73" s="12" customFormat="1" ht="15" customHeight="1">
      <c r="A197" s="120"/>
      <c r="B197" s="35"/>
      <c r="C197" s="36"/>
      <c r="D197" s="37"/>
      <c r="E197" s="38"/>
      <c r="F197" s="39"/>
      <c r="G197" s="39"/>
      <c r="H197" s="40"/>
      <c r="I197" s="37"/>
      <c r="J197" s="41"/>
      <c r="K197" s="147"/>
      <c r="L197" s="147"/>
      <c r="M197" s="147"/>
      <c r="N197" s="147"/>
      <c r="O197" s="147"/>
      <c r="P197" s="147"/>
      <c r="Q197" s="147"/>
      <c r="R197" s="147"/>
      <c r="S197" s="37"/>
      <c r="T197" s="168"/>
      <c r="U197" s="42"/>
      <c r="V197" s="41"/>
      <c r="W197" s="115"/>
      <c r="X197" s="35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</row>
    <row r="198" spans="1:73" s="12" customFormat="1" ht="15" customHeight="1">
      <c r="A198" s="139"/>
      <c r="B198" s="97"/>
      <c r="C198" s="97"/>
      <c r="D198" s="98"/>
      <c r="E198" s="99"/>
      <c r="F198" s="98"/>
      <c r="G198" s="98"/>
      <c r="H198" s="140"/>
      <c r="I198" s="141"/>
      <c r="J198" s="140"/>
      <c r="K198" s="140"/>
      <c r="L198" s="140"/>
      <c r="M198" s="140"/>
      <c r="N198" s="140"/>
      <c r="O198" s="140"/>
      <c r="P198" s="140"/>
      <c r="Q198" s="140"/>
      <c r="R198" s="140"/>
      <c r="S198" s="101"/>
      <c r="T198" s="140"/>
      <c r="U198" s="172"/>
      <c r="V198" s="140"/>
      <c r="W198" s="115"/>
      <c r="X198" s="35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</row>
    <row r="199" spans="1:73" s="45" customFormat="1" ht="15" customHeight="1">
      <c r="A199" s="90"/>
      <c r="B199" s="173"/>
      <c r="C199" s="174"/>
      <c r="D199" s="175"/>
      <c r="E199" s="176"/>
      <c r="F199" s="177"/>
      <c r="G199" s="177"/>
      <c r="H199" s="178"/>
      <c r="I199" s="177"/>
      <c r="J199" s="179"/>
      <c r="K199" s="180"/>
      <c r="L199" s="180"/>
      <c r="M199" s="180"/>
      <c r="N199" s="180"/>
      <c r="O199" s="180"/>
      <c r="P199" s="180"/>
      <c r="Q199" s="180"/>
      <c r="R199" s="180"/>
      <c r="S199" s="177"/>
      <c r="T199" s="178"/>
      <c r="U199" s="176"/>
      <c r="V199" s="180"/>
      <c r="W199" s="43"/>
      <c r="X199" s="349"/>
      <c r="Y199" s="350"/>
      <c r="Z199" s="355"/>
      <c r="AA199" s="355"/>
      <c r="AB199" s="355"/>
      <c r="AC199" s="355"/>
      <c r="AD199" s="355"/>
      <c r="AE199" s="355"/>
      <c r="AF199" s="355"/>
      <c r="AG199" s="355"/>
      <c r="AH199" s="355"/>
      <c r="AI199" s="355"/>
      <c r="AJ199" s="355"/>
      <c r="AK199" s="355"/>
      <c r="AL199" s="355"/>
      <c r="AM199" s="355"/>
      <c r="AN199" s="355"/>
      <c r="AO199" s="355"/>
      <c r="AP199" s="355"/>
      <c r="AQ199" s="355"/>
      <c r="AR199" s="355"/>
      <c r="AS199" s="355"/>
      <c r="AT199" s="355"/>
      <c r="AU199" s="355"/>
      <c r="AV199" s="355"/>
      <c r="AW199" s="355"/>
      <c r="AX199" s="355"/>
      <c r="AY199" s="355"/>
      <c r="AZ199" s="355"/>
      <c r="BA199" s="355"/>
      <c r="BB199" s="355"/>
      <c r="BC199" s="355"/>
      <c r="BD199" s="355"/>
      <c r="BE199" s="355"/>
      <c r="BF199" s="355"/>
      <c r="BG199" s="355"/>
      <c r="BH199" s="355"/>
      <c r="BI199" s="355"/>
      <c r="BJ199" s="355"/>
      <c r="BK199" s="355"/>
      <c r="BL199" s="355"/>
      <c r="BM199" s="355"/>
      <c r="BN199" s="355"/>
      <c r="BO199" s="355"/>
      <c r="BP199" s="355"/>
      <c r="BQ199" s="355"/>
      <c r="BR199" s="355"/>
      <c r="BS199" s="355"/>
      <c r="BT199" s="355"/>
      <c r="BU199" s="355"/>
    </row>
    <row r="200" spans="1:73" s="45" customFormat="1" ht="15" customHeight="1">
      <c r="A200" s="181"/>
      <c r="B200" s="61"/>
      <c r="C200" s="61"/>
      <c r="D200" s="62"/>
      <c r="E200" s="63"/>
      <c r="F200" s="62"/>
      <c r="G200" s="62"/>
      <c r="H200" s="64"/>
      <c r="I200" s="182"/>
      <c r="J200" s="183"/>
      <c r="K200" s="183"/>
      <c r="L200" s="183"/>
      <c r="M200" s="183"/>
      <c r="N200" s="183"/>
      <c r="O200" s="183"/>
      <c r="P200" s="183"/>
      <c r="Q200" s="183"/>
      <c r="R200" s="183"/>
      <c r="S200" s="184"/>
      <c r="T200" s="183"/>
      <c r="U200" s="183"/>
      <c r="V200" s="183"/>
      <c r="W200" s="43"/>
      <c r="X200" s="349"/>
      <c r="Y200" s="350"/>
      <c r="Z200" s="355"/>
      <c r="AA200" s="355"/>
      <c r="AB200" s="355"/>
      <c r="AC200" s="355"/>
      <c r="AD200" s="355"/>
      <c r="AE200" s="355"/>
      <c r="AF200" s="355"/>
      <c r="AG200" s="355"/>
      <c r="AH200" s="355"/>
      <c r="AI200" s="355"/>
      <c r="AJ200" s="355"/>
      <c r="AK200" s="355"/>
      <c r="AL200" s="355"/>
      <c r="AM200" s="355"/>
      <c r="AN200" s="355"/>
      <c r="AO200" s="355"/>
      <c r="AP200" s="355"/>
      <c r="AQ200" s="355"/>
      <c r="AR200" s="355"/>
      <c r="AS200" s="355"/>
      <c r="AT200" s="355"/>
      <c r="AU200" s="355"/>
      <c r="AV200" s="355"/>
      <c r="AW200" s="355"/>
      <c r="AX200" s="355"/>
      <c r="AY200" s="355"/>
      <c r="AZ200" s="355"/>
      <c r="BA200" s="355"/>
      <c r="BB200" s="355"/>
      <c r="BC200" s="355"/>
      <c r="BD200" s="355"/>
      <c r="BE200" s="355"/>
      <c r="BF200" s="355"/>
      <c r="BG200" s="355"/>
      <c r="BH200" s="355"/>
      <c r="BI200" s="355"/>
      <c r="BJ200" s="355"/>
      <c r="BK200" s="355"/>
      <c r="BL200" s="355"/>
      <c r="BM200" s="355"/>
      <c r="BN200" s="355"/>
      <c r="BO200" s="355"/>
      <c r="BP200" s="355"/>
      <c r="BQ200" s="355"/>
      <c r="BR200" s="355"/>
      <c r="BS200" s="355"/>
      <c r="BT200" s="355"/>
      <c r="BU200" s="355"/>
    </row>
    <row r="201" spans="1:73" s="88" customFormat="1" ht="12">
      <c r="A201" s="1"/>
      <c r="B201" s="170"/>
      <c r="C201" s="185"/>
      <c r="D201" s="186"/>
      <c r="E201" s="187"/>
      <c r="F201" s="2"/>
      <c r="G201" s="2"/>
      <c r="H201" s="188"/>
      <c r="I201" s="2"/>
      <c r="J201" s="189"/>
      <c r="K201" s="1"/>
      <c r="L201" s="1"/>
      <c r="M201" s="1"/>
      <c r="N201" s="1"/>
      <c r="O201" s="1"/>
      <c r="P201" s="1"/>
      <c r="Q201" s="1"/>
      <c r="R201" s="1"/>
      <c r="S201" s="2"/>
      <c r="T201" s="190"/>
      <c r="U201" s="191"/>
      <c r="V201" s="192"/>
      <c r="W201" s="193"/>
      <c r="X201" s="292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</row>
    <row r="202" spans="10:73" ht="12">
      <c r="J202" s="189"/>
      <c r="X202" s="345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</row>
    <row r="203" spans="10:30" ht="12">
      <c r="J203" s="189"/>
      <c r="X203" s="345"/>
      <c r="Y203" s="48"/>
      <c r="Z203" s="48"/>
      <c r="AA203" s="48"/>
      <c r="AB203" s="48"/>
      <c r="AC203" s="48"/>
      <c r="AD203" s="48"/>
    </row>
    <row r="204" spans="10:30" ht="12">
      <c r="J204" s="189"/>
      <c r="X204" s="345"/>
      <c r="Y204" s="48"/>
      <c r="Z204" s="48"/>
      <c r="AA204" s="48"/>
      <c r="AB204" s="48"/>
      <c r="AC204" s="48"/>
      <c r="AD204" s="48"/>
    </row>
    <row r="205" spans="10:30" ht="12">
      <c r="J205" s="189"/>
      <c r="X205" s="345"/>
      <c r="Y205" s="48"/>
      <c r="Z205" s="48"/>
      <c r="AA205" s="48"/>
      <c r="AB205" s="48"/>
      <c r="AC205" s="48"/>
      <c r="AD205" s="48"/>
    </row>
    <row r="206" spans="10:30" ht="12">
      <c r="J206" s="189"/>
      <c r="X206" s="345"/>
      <c r="Y206" s="48"/>
      <c r="Z206" s="48"/>
      <c r="AA206" s="48"/>
      <c r="AB206" s="48"/>
      <c r="AC206" s="48"/>
      <c r="AD206" s="48"/>
    </row>
    <row r="207" spans="10:30" ht="12">
      <c r="J207" s="189"/>
      <c r="X207" s="345"/>
      <c r="Y207" s="48"/>
      <c r="Z207" s="48"/>
      <c r="AA207" s="48"/>
      <c r="AB207" s="48"/>
      <c r="AC207" s="48"/>
      <c r="AD207" s="48"/>
    </row>
    <row r="208" spans="10:30" ht="12">
      <c r="J208" s="189"/>
      <c r="X208" s="345"/>
      <c r="Y208" s="48"/>
      <c r="Z208" s="48"/>
      <c r="AA208" s="48"/>
      <c r="AB208" s="48"/>
      <c r="AC208" s="48"/>
      <c r="AD208" s="48"/>
    </row>
    <row r="209" spans="10:30" ht="12">
      <c r="J209" s="189"/>
      <c r="X209" s="345"/>
      <c r="Y209" s="48"/>
      <c r="Z209" s="48"/>
      <c r="AA209" s="48"/>
      <c r="AB209" s="48"/>
      <c r="AC209" s="48"/>
      <c r="AD209" s="48"/>
    </row>
    <row r="210" spans="10:30" ht="12">
      <c r="J210" s="189"/>
      <c r="X210" s="345"/>
      <c r="Y210" s="48"/>
      <c r="Z210" s="48"/>
      <c r="AA210" s="48"/>
      <c r="AB210" s="48"/>
      <c r="AC210" s="48"/>
      <c r="AD210" s="48"/>
    </row>
    <row r="211" spans="10:30" ht="12">
      <c r="J211" s="189"/>
      <c r="X211" s="345"/>
      <c r="Y211" s="48"/>
      <c r="Z211" s="48"/>
      <c r="AA211" s="48"/>
      <c r="AB211" s="48"/>
      <c r="AC211" s="48"/>
      <c r="AD211" s="48"/>
    </row>
    <row r="212" spans="10:30" ht="12">
      <c r="J212" s="189"/>
      <c r="X212" s="345"/>
      <c r="Y212" s="48"/>
      <c r="Z212" s="48"/>
      <c r="AA212" s="48"/>
      <c r="AB212" s="48"/>
      <c r="AC212" s="48"/>
      <c r="AD212" s="48"/>
    </row>
    <row r="213" spans="10:30" ht="12">
      <c r="J213" s="189"/>
      <c r="X213" s="345"/>
      <c r="Y213" s="48"/>
      <c r="Z213" s="48"/>
      <c r="AA213" s="48"/>
      <c r="AB213" s="48"/>
      <c r="AC213" s="48"/>
      <c r="AD213" s="48"/>
    </row>
    <row r="214" spans="10:30" ht="12">
      <c r="J214" s="189"/>
      <c r="X214" s="345"/>
      <c r="Y214" s="48"/>
      <c r="Z214" s="48"/>
      <c r="AA214" s="48"/>
      <c r="AB214" s="48"/>
      <c r="AC214" s="48"/>
      <c r="AD214" s="48"/>
    </row>
    <row r="215" spans="10:30" ht="12">
      <c r="J215" s="189"/>
      <c r="X215" s="345"/>
      <c r="Y215" s="48"/>
      <c r="Z215" s="48"/>
      <c r="AA215" s="48"/>
      <c r="AB215" s="48"/>
      <c r="AC215" s="48"/>
      <c r="AD215" s="48"/>
    </row>
    <row r="216" spans="10:24" ht="12">
      <c r="J216" s="189"/>
      <c r="X216" s="345"/>
    </row>
    <row r="217" spans="10:24" ht="12">
      <c r="J217" s="189"/>
      <c r="X217" s="345"/>
    </row>
    <row r="218" spans="10:24" ht="12">
      <c r="J218" s="189"/>
      <c r="X218" s="345"/>
    </row>
    <row r="219" spans="10:24" ht="12">
      <c r="J219" s="189"/>
      <c r="X219" s="345"/>
    </row>
    <row r="220" spans="10:24" ht="12">
      <c r="J220" s="189"/>
      <c r="X220" s="345"/>
    </row>
    <row r="221" spans="10:24" ht="12">
      <c r="J221" s="189"/>
      <c r="X221" s="345"/>
    </row>
    <row r="222" spans="10:24" ht="12">
      <c r="J222" s="189"/>
      <c r="X222" s="345"/>
    </row>
    <row r="223" spans="10:24" ht="12">
      <c r="J223" s="189"/>
      <c r="X223" s="345"/>
    </row>
    <row r="224" spans="10:24" ht="12">
      <c r="J224" s="189"/>
      <c r="X224" s="345"/>
    </row>
    <row r="225" spans="10:24" ht="12">
      <c r="J225" s="189"/>
      <c r="X225" s="345"/>
    </row>
    <row r="226" spans="10:24" ht="12">
      <c r="J226" s="189"/>
      <c r="X226" s="345"/>
    </row>
    <row r="227" spans="10:24" ht="12">
      <c r="J227" s="189"/>
      <c r="X227" s="345"/>
    </row>
    <row r="228" spans="10:24" ht="12">
      <c r="J228" s="189"/>
      <c r="X228" s="345"/>
    </row>
    <row r="229" spans="10:24" ht="12">
      <c r="J229" s="189"/>
      <c r="X229" s="345"/>
    </row>
    <row r="230" spans="10:24" ht="12">
      <c r="J230" s="189"/>
      <c r="X230" s="345"/>
    </row>
    <row r="231" spans="10:24" ht="12">
      <c r="J231" s="189"/>
      <c r="X231" s="345"/>
    </row>
    <row r="232" spans="10:24" ht="12">
      <c r="J232" s="189"/>
      <c r="X232" s="345"/>
    </row>
    <row r="233" spans="10:24" ht="12">
      <c r="J233" s="189"/>
      <c r="X233" s="345"/>
    </row>
    <row r="234" spans="10:24" ht="12">
      <c r="J234" s="189"/>
      <c r="X234" s="345"/>
    </row>
    <row r="235" spans="10:24" ht="12">
      <c r="J235" s="189"/>
      <c r="X235" s="345"/>
    </row>
    <row r="236" spans="10:24" ht="12">
      <c r="J236" s="189"/>
      <c r="X236" s="345"/>
    </row>
    <row r="237" spans="10:24" ht="12">
      <c r="J237" s="189"/>
      <c r="X237" s="345"/>
    </row>
    <row r="238" spans="10:24" ht="12">
      <c r="J238" s="189"/>
      <c r="X238" s="345"/>
    </row>
    <row r="239" spans="10:24" ht="12">
      <c r="J239" s="189"/>
      <c r="X239" s="345"/>
    </row>
    <row r="240" spans="10:24" ht="12">
      <c r="J240" s="189"/>
      <c r="X240" s="345"/>
    </row>
    <row r="241" spans="10:24" ht="12">
      <c r="J241" s="189"/>
      <c r="X241" s="345"/>
    </row>
    <row r="242" spans="10:24" ht="12">
      <c r="J242" s="189"/>
      <c r="X242" s="345"/>
    </row>
    <row r="243" spans="10:24" ht="12">
      <c r="J243" s="189"/>
      <c r="X243" s="345"/>
    </row>
    <row r="244" spans="10:24" ht="12">
      <c r="J244" s="189"/>
      <c r="V244" s="363"/>
      <c r="W244" s="256"/>
      <c r="X244" s="345"/>
    </row>
    <row r="245" spans="10:24" ht="12">
      <c r="J245" s="189"/>
      <c r="V245" s="363"/>
      <c r="W245" s="256"/>
      <c r="X245" s="345"/>
    </row>
    <row r="246" spans="10:24" ht="12">
      <c r="J246" s="189"/>
      <c r="V246" s="363"/>
      <c r="W246" s="256"/>
      <c r="X246" s="345"/>
    </row>
    <row r="247" spans="10:24" ht="12">
      <c r="J247" s="189"/>
      <c r="V247" s="363"/>
      <c r="W247" s="256"/>
      <c r="X247" s="345"/>
    </row>
    <row r="248" spans="10:24" ht="12">
      <c r="J248" s="189"/>
      <c r="V248" s="363"/>
      <c r="W248" s="256"/>
      <c r="X248" s="345"/>
    </row>
    <row r="249" spans="10:24" ht="12">
      <c r="J249" s="189"/>
      <c r="V249" s="363"/>
      <c r="W249" s="256"/>
      <c r="X249" s="345"/>
    </row>
    <row r="250" spans="10:24" ht="12">
      <c r="J250" s="189"/>
      <c r="V250" s="363"/>
      <c r="W250" s="256"/>
      <c r="X250" s="345"/>
    </row>
    <row r="251" spans="10:24" ht="12">
      <c r="J251" s="189"/>
      <c r="V251" s="363"/>
      <c r="W251" s="256"/>
      <c r="X251" s="345"/>
    </row>
    <row r="252" spans="10:24" ht="12">
      <c r="J252" s="189"/>
      <c r="V252" s="363"/>
      <c r="W252" s="256"/>
      <c r="X252" s="345"/>
    </row>
    <row r="253" spans="10:24" ht="12">
      <c r="J253" s="189"/>
      <c r="V253" s="363"/>
      <c r="W253" s="256"/>
      <c r="X253" s="345"/>
    </row>
    <row r="254" spans="10:24" ht="12">
      <c r="J254" s="189"/>
      <c r="V254" s="363"/>
      <c r="W254" s="256"/>
      <c r="X254" s="345"/>
    </row>
    <row r="255" spans="10:24" ht="12">
      <c r="J255" s="189"/>
      <c r="V255" s="363"/>
      <c r="W255" s="256"/>
      <c r="X255" s="345"/>
    </row>
    <row r="256" spans="10:24" ht="12">
      <c r="J256" s="189"/>
      <c r="V256" s="363"/>
      <c r="W256" s="256"/>
      <c r="X256" s="345"/>
    </row>
    <row r="257" spans="10:24" ht="12">
      <c r="J257" s="189"/>
      <c r="V257" s="363"/>
      <c r="W257" s="256"/>
      <c r="X257" s="345"/>
    </row>
    <row r="258" spans="10:24" ht="12">
      <c r="J258" s="189"/>
      <c r="V258" s="363"/>
      <c r="W258" s="256"/>
      <c r="X258" s="345"/>
    </row>
    <row r="259" spans="10:24" ht="12">
      <c r="J259" s="189"/>
      <c r="V259" s="363"/>
      <c r="W259" s="256"/>
      <c r="X259" s="345"/>
    </row>
    <row r="260" spans="10:24" ht="12">
      <c r="J260" s="189"/>
      <c r="V260" s="363"/>
      <c r="W260" s="256"/>
      <c r="X260" s="345"/>
    </row>
    <row r="261" spans="10:24" ht="12">
      <c r="J261" s="189"/>
      <c r="V261" s="363"/>
      <c r="W261" s="256"/>
      <c r="X261" s="345"/>
    </row>
    <row r="262" spans="10:24" ht="12">
      <c r="J262" s="189"/>
      <c r="V262" s="363"/>
      <c r="W262" s="256"/>
      <c r="X262" s="345"/>
    </row>
    <row r="263" spans="10:24" ht="12">
      <c r="J263" s="189"/>
      <c r="V263" s="363"/>
      <c r="W263" s="256"/>
      <c r="X263" s="345"/>
    </row>
    <row r="264" spans="10:24" ht="12">
      <c r="J264" s="189"/>
      <c r="V264" s="363"/>
      <c r="W264" s="256"/>
      <c r="X264" s="345"/>
    </row>
    <row r="265" spans="10:24" ht="12">
      <c r="J265" s="189"/>
      <c r="V265" s="363"/>
      <c r="W265" s="256"/>
      <c r="X265" s="345"/>
    </row>
    <row r="266" ht="12">
      <c r="J266" s="189"/>
    </row>
    <row r="267" ht="12">
      <c r="J267" s="189"/>
    </row>
    <row r="268" ht="12">
      <c r="J268" s="189"/>
    </row>
    <row r="269" ht="12">
      <c r="J269" s="189"/>
    </row>
    <row r="270" ht="12">
      <c r="J270" s="189"/>
    </row>
    <row r="271" ht="12">
      <c r="J271" s="189"/>
    </row>
    <row r="272" ht="12">
      <c r="J272" s="189"/>
    </row>
    <row r="273" ht="12">
      <c r="J273" s="189"/>
    </row>
    <row r="274" ht="12">
      <c r="J274" s="189"/>
    </row>
    <row r="275" ht="12">
      <c r="J275" s="189"/>
    </row>
    <row r="276" ht="12">
      <c r="J276" s="189"/>
    </row>
    <row r="277" ht="12">
      <c r="J277" s="189"/>
    </row>
    <row r="278" ht="12">
      <c r="J278" s="189"/>
    </row>
    <row r="279" ht="12">
      <c r="J279" s="189"/>
    </row>
    <row r="280" ht="12">
      <c r="J280" s="189"/>
    </row>
    <row r="281" ht="12">
      <c r="J281" s="189"/>
    </row>
    <row r="282" ht="12">
      <c r="J282" s="189"/>
    </row>
    <row r="283" ht="12">
      <c r="J283" s="189"/>
    </row>
    <row r="284" ht="12">
      <c r="J284" s="189"/>
    </row>
    <row r="285" ht="12">
      <c r="J285" s="189"/>
    </row>
    <row r="286" ht="12">
      <c r="J286" s="189"/>
    </row>
    <row r="287" ht="12">
      <c r="J287" s="189"/>
    </row>
    <row r="288" ht="12">
      <c r="J288" s="189"/>
    </row>
    <row r="289" ht="12">
      <c r="J289" s="189"/>
    </row>
    <row r="290" ht="12">
      <c r="J290" s="189"/>
    </row>
    <row r="291" ht="12">
      <c r="J291" s="189"/>
    </row>
    <row r="292" ht="12">
      <c r="J292" s="189"/>
    </row>
    <row r="293" ht="12">
      <c r="J293" s="189"/>
    </row>
    <row r="294" ht="12">
      <c r="J294" s="189"/>
    </row>
    <row r="295" ht="12">
      <c r="J295" s="189"/>
    </row>
    <row r="296" ht="12">
      <c r="J296" s="189"/>
    </row>
    <row r="297" ht="12">
      <c r="J297" s="189"/>
    </row>
    <row r="298" ht="12">
      <c r="J298" s="189"/>
    </row>
    <row r="299" ht="12">
      <c r="J299" s="189"/>
    </row>
    <row r="300" ht="12">
      <c r="J300" s="189"/>
    </row>
    <row r="301" ht="12">
      <c r="J301" s="189"/>
    </row>
    <row r="302" ht="12">
      <c r="J302" s="189"/>
    </row>
    <row r="303" ht="12">
      <c r="J303" s="189"/>
    </row>
    <row r="304" ht="12">
      <c r="J304" s="189"/>
    </row>
    <row r="305" ht="12">
      <c r="J305" s="189"/>
    </row>
    <row r="306" ht="12">
      <c r="J306" s="189"/>
    </row>
    <row r="307" ht="12">
      <c r="J307" s="189"/>
    </row>
    <row r="308" ht="12">
      <c r="J308" s="189"/>
    </row>
    <row r="309" ht="12">
      <c r="J309" s="189"/>
    </row>
    <row r="310" ht="12">
      <c r="J310" s="189"/>
    </row>
    <row r="311" ht="12">
      <c r="J311" s="189"/>
    </row>
    <row r="312" ht="12">
      <c r="J312" s="189"/>
    </row>
    <row r="313" ht="12">
      <c r="J313" s="189"/>
    </row>
    <row r="314" ht="12">
      <c r="J314" s="189"/>
    </row>
    <row r="315" ht="12">
      <c r="J315" s="189"/>
    </row>
    <row r="316" ht="12">
      <c r="J316" s="189"/>
    </row>
    <row r="317" ht="12">
      <c r="J317" s="189"/>
    </row>
    <row r="318" ht="12">
      <c r="J318" s="189"/>
    </row>
    <row r="319" ht="12">
      <c r="J319" s="189"/>
    </row>
    <row r="320" ht="12">
      <c r="J320" s="189"/>
    </row>
    <row r="321" ht="12">
      <c r="J321" s="189"/>
    </row>
    <row r="322" ht="12">
      <c r="J322" s="189"/>
    </row>
    <row r="323" ht="12">
      <c r="J323" s="189"/>
    </row>
    <row r="324" ht="12">
      <c r="J324" s="189"/>
    </row>
    <row r="325" ht="12">
      <c r="J325" s="189"/>
    </row>
    <row r="326" ht="12">
      <c r="J326" s="189"/>
    </row>
    <row r="327" ht="12">
      <c r="J327" s="189"/>
    </row>
    <row r="328" ht="12">
      <c r="J328" s="189"/>
    </row>
    <row r="329" ht="12">
      <c r="J329" s="189"/>
    </row>
    <row r="330" ht="12">
      <c r="J330" s="189"/>
    </row>
    <row r="331" ht="12">
      <c r="J331" s="189"/>
    </row>
    <row r="332" ht="12">
      <c r="J332" s="189"/>
    </row>
    <row r="333" ht="12">
      <c r="J333" s="189"/>
    </row>
    <row r="334" ht="12">
      <c r="J334" s="189"/>
    </row>
    <row r="335" ht="12">
      <c r="J335" s="189"/>
    </row>
    <row r="336" ht="12">
      <c r="J336" s="189"/>
    </row>
    <row r="337" ht="12">
      <c r="J337" s="189"/>
    </row>
    <row r="338" ht="12">
      <c r="J338" s="189"/>
    </row>
    <row r="339" ht="12">
      <c r="J339" s="189"/>
    </row>
    <row r="340" ht="12">
      <c r="J340" s="189"/>
    </row>
    <row r="341" ht="12">
      <c r="J341" s="189"/>
    </row>
    <row r="342" ht="12">
      <c r="J342" s="189"/>
    </row>
    <row r="343" ht="12">
      <c r="J343" s="189"/>
    </row>
    <row r="344" ht="12">
      <c r="J344" s="189"/>
    </row>
    <row r="345" ht="12">
      <c r="J345" s="189"/>
    </row>
    <row r="346" ht="12">
      <c r="J346" s="189"/>
    </row>
    <row r="347" ht="12">
      <c r="J347" s="189"/>
    </row>
    <row r="348" ht="12">
      <c r="J348" s="189"/>
    </row>
    <row r="349" ht="12">
      <c r="J349" s="189"/>
    </row>
    <row r="350" ht="12">
      <c r="J350" s="189"/>
    </row>
    <row r="351" ht="12">
      <c r="J351" s="189"/>
    </row>
    <row r="352" ht="12">
      <c r="J352" s="189"/>
    </row>
    <row r="353" ht="12">
      <c r="J353" s="189"/>
    </row>
    <row r="354" ht="12">
      <c r="J354" s="189"/>
    </row>
    <row r="355" ht="12">
      <c r="J355" s="189"/>
    </row>
    <row r="356" ht="12">
      <c r="J356" s="189"/>
    </row>
    <row r="357" ht="12">
      <c r="J357" s="189"/>
    </row>
    <row r="358" ht="12">
      <c r="J358" s="189"/>
    </row>
    <row r="359" ht="12">
      <c r="J359" s="189"/>
    </row>
    <row r="360" ht="12">
      <c r="J360" s="189"/>
    </row>
    <row r="361" ht="12">
      <c r="J361" s="189"/>
    </row>
    <row r="362" ht="12">
      <c r="J362" s="189"/>
    </row>
    <row r="363" ht="12">
      <c r="J363" s="189"/>
    </row>
    <row r="364" ht="12">
      <c r="J364" s="189"/>
    </row>
    <row r="365" ht="12">
      <c r="J365" s="189"/>
    </row>
    <row r="366" ht="12">
      <c r="J366" s="189"/>
    </row>
    <row r="367" ht="12">
      <c r="J367" s="189"/>
    </row>
    <row r="368" ht="12">
      <c r="J368" s="189"/>
    </row>
    <row r="369" ht="12">
      <c r="J369" s="189"/>
    </row>
    <row r="370" ht="12">
      <c r="J370" s="189"/>
    </row>
    <row r="371" ht="12">
      <c r="J371" s="189"/>
    </row>
    <row r="372" ht="12">
      <c r="J372" s="189"/>
    </row>
    <row r="373" ht="12">
      <c r="J373" s="189"/>
    </row>
    <row r="374" ht="12">
      <c r="J374" s="189"/>
    </row>
    <row r="375" ht="12">
      <c r="J375" s="189"/>
    </row>
    <row r="376" ht="12">
      <c r="J376" s="189"/>
    </row>
    <row r="377" ht="12">
      <c r="J377" s="189"/>
    </row>
    <row r="378" ht="12">
      <c r="J378" s="189"/>
    </row>
    <row r="379" ht="12">
      <c r="J379" s="189"/>
    </row>
    <row r="380" ht="12">
      <c r="J380" s="189"/>
    </row>
    <row r="381" ht="12">
      <c r="J381" s="189"/>
    </row>
    <row r="382" ht="12">
      <c r="J382" s="189"/>
    </row>
    <row r="383" ht="12">
      <c r="J383" s="189"/>
    </row>
    <row r="384" ht="12">
      <c r="J384" s="189"/>
    </row>
    <row r="385" ht="12">
      <c r="J385" s="189"/>
    </row>
    <row r="386" ht="12">
      <c r="J386" s="189"/>
    </row>
    <row r="387" ht="12">
      <c r="J387" s="189"/>
    </row>
    <row r="388" ht="12">
      <c r="J388" s="189"/>
    </row>
    <row r="389" ht="12">
      <c r="J389" s="189"/>
    </row>
    <row r="390" ht="12">
      <c r="J390" s="189"/>
    </row>
    <row r="391" ht="12">
      <c r="J391" s="189"/>
    </row>
    <row r="392" ht="12">
      <c r="J392" s="189"/>
    </row>
    <row r="393" ht="12">
      <c r="J393" s="189"/>
    </row>
    <row r="394" ht="12">
      <c r="J394" s="189"/>
    </row>
    <row r="395" ht="12">
      <c r="J395" s="189"/>
    </row>
    <row r="396" ht="12">
      <c r="J396" s="189"/>
    </row>
    <row r="397" ht="12">
      <c r="J397" s="189"/>
    </row>
    <row r="398" ht="12">
      <c r="J398" s="189"/>
    </row>
    <row r="399" ht="12">
      <c r="J399" s="189"/>
    </row>
    <row r="400" ht="12">
      <c r="J400" s="189"/>
    </row>
    <row r="401" ht="12">
      <c r="J401" s="189"/>
    </row>
    <row r="402" ht="12">
      <c r="J402" s="189"/>
    </row>
    <row r="403" ht="12">
      <c r="J403" s="189"/>
    </row>
    <row r="404" ht="12">
      <c r="J404" s="189"/>
    </row>
    <row r="405" ht="12">
      <c r="J405" s="189"/>
    </row>
    <row r="406" ht="12">
      <c r="J406" s="189"/>
    </row>
    <row r="407" ht="12">
      <c r="J407" s="189"/>
    </row>
    <row r="408" ht="12">
      <c r="J408" s="189"/>
    </row>
    <row r="409" ht="12">
      <c r="J409" s="189"/>
    </row>
    <row r="410" ht="12">
      <c r="J410" s="189"/>
    </row>
    <row r="411" ht="12">
      <c r="J411" s="189"/>
    </row>
    <row r="412" ht="12">
      <c r="J412" s="189"/>
    </row>
  </sheetData>
  <sheetProtection/>
  <mergeCells count="74">
    <mergeCell ref="S42:S43"/>
    <mergeCell ref="B78:C78"/>
    <mergeCell ref="B66:C66"/>
    <mergeCell ref="B42:B43"/>
    <mergeCell ref="C42:C43"/>
    <mergeCell ref="D42:D43"/>
    <mergeCell ref="E42:E43"/>
    <mergeCell ref="B74:V74"/>
    <mergeCell ref="I42:I43"/>
    <mergeCell ref="T42:T43"/>
    <mergeCell ref="V42:V43"/>
    <mergeCell ref="B54:C54"/>
    <mergeCell ref="B44:C44"/>
    <mergeCell ref="B4:O4"/>
    <mergeCell ref="B5:B6"/>
    <mergeCell ref="E5:E6"/>
    <mergeCell ref="G5:G6"/>
    <mergeCell ref="B41:R41"/>
    <mergeCell ref="J42:J43"/>
    <mergeCell ref="K42:P42"/>
    <mergeCell ref="R42:R43"/>
    <mergeCell ref="K2:P2"/>
    <mergeCell ref="D2:D3"/>
    <mergeCell ref="A2:A3"/>
    <mergeCell ref="C2:C3"/>
    <mergeCell ref="B2:B3"/>
    <mergeCell ref="A42:A43"/>
    <mergeCell ref="A5:A6"/>
    <mergeCell ref="K5:P5"/>
    <mergeCell ref="F42:F43"/>
    <mergeCell ref="R5:R6"/>
    <mergeCell ref="G42:G43"/>
    <mergeCell ref="J2:J3"/>
    <mergeCell ref="I2:I3"/>
    <mergeCell ref="G2:G3"/>
    <mergeCell ref="V5:V6"/>
    <mergeCell ref="I5:I6"/>
    <mergeCell ref="S5:S6"/>
    <mergeCell ref="T5:T6"/>
    <mergeCell ref="J5:J6"/>
    <mergeCell ref="B1:V1"/>
    <mergeCell ref="T2:T3"/>
    <mergeCell ref="V2:V3"/>
    <mergeCell ref="F2:F3"/>
    <mergeCell ref="S2:S3"/>
    <mergeCell ref="F5:F6"/>
    <mergeCell ref="R2:R3"/>
    <mergeCell ref="E2:E3"/>
    <mergeCell ref="C5:C6"/>
    <mergeCell ref="D5:D6"/>
    <mergeCell ref="B179:C179"/>
    <mergeCell ref="B113:C113"/>
    <mergeCell ref="B121:C121"/>
    <mergeCell ref="B130:C130"/>
    <mergeCell ref="B141:C141"/>
    <mergeCell ref="B150:C150"/>
    <mergeCell ref="B163:C163"/>
    <mergeCell ref="B158:C158"/>
    <mergeCell ref="B98:V98"/>
    <mergeCell ref="E99:E100"/>
    <mergeCell ref="F99:F100"/>
    <mergeCell ref="G99:G100"/>
    <mergeCell ref="V99:V100"/>
    <mergeCell ref="T99:T100"/>
    <mergeCell ref="J99:J100"/>
    <mergeCell ref="K99:P99"/>
    <mergeCell ref="R99:R100"/>
    <mergeCell ref="S99:S100"/>
    <mergeCell ref="B101:C101"/>
    <mergeCell ref="I99:I100"/>
    <mergeCell ref="A99:A100"/>
    <mergeCell ref="B99:B100"/>
    <mergeCell ref="C99:C100"/>
    <mergeCell ref="D99:D100"/>
  </mergeCells>
  <printOptions horizontalCentered="1"/>
  <pageMargins left="0.7" right="0.7" top="0.75" bottom="0.75" header="0.3" footer="0.3"/>
  <pageSetup horizontalDpi="600" verticalDpi="600" orientation="portrait" scale="91" r:id="rId2"/>
  <rowBreaks count="4" manualBreakCount="4">
    <brk id="40" max="255" man="1"/>
    <brk id="86" max="255" man="1"/>
    <brk id="140" max="255" man="1"/>
    <brk id="201" max="255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1"/>
  <sheetViews>
    <sheetView zoomScalePageLayoutView="0" workbookViewId="0" topLeftCell="A1">
      <selection activeCell="J159" sqref="J159"/>
    </sheetView>
  </sheetViews>
  <sheetFormatPr defaultColWidth="9.140625" defaultRowHeight="12.75"/>
  <cols>
    <col min="1" max="1" width="2.140625" style="0" customWidth="1"/>
    <col min="2" max="2" width="26.8515625" style="0" customWidth="1"/>
    <col min="3" max="3" width="26.140625" style="0" customWidth="1"/>
    <col min="4" max="4" width="6.8515625" style="0" customWidth="1"/>
    <col min="6" max="6" width="10.8515625" style="0" customWidth="1"/>
    <col min="10" max="10" width="12.00390625" style="0" customWidth="1"/>
  </cols>
  <sheetData>
    <row r="2" ht="27" customHeight="1">
      <c r="B2" s="322" t="s">
        <v>399</v>
      </c>
    </row>
    <row r="3" spans="1:11" ht="22.5">
      <c r="A3" s="371"/>
      <c r="B3" s="211" t="s">
        <v>247</v>
      </c>
      <c r="C3" s="212"/>
      <c r="D3" s="213"/>
      <c r="E3" s="8"/>
      <c r="F3" s="214"/>
      <c r="G3" s="8"/>
      <c r="H3" s="215"/>
      <c r="I3" s="8"/>
      <c r="J3" s="217"/>
      <c r="K3" s="215"/>
    </row>
    <row r="4" spans="1:11" ht="39">
      <c r="A4" s="373"/>
      <c r="B4" s="218" t="s">
        <v>1</v>
      </c>
      <c r="C4" s="218" t="s">
        <v>2</v>
      </c>
      <c r="D4" s="220" t="s">
        <v>4</v>
      </c>
      <c r="E4" s="219" t="s">
        <v>398</v>
      </c>
      <c r="F4" s="221" t="s">
        <v>353</v>
      </c>
      <c r="G4" s="219" t="s">
        <v>7</v>
      </c>
      <c r="H4" s="222" t="s">
        <v>186</v>
      </c>
      <c r="I4" s="219" t="s">
        <v>11</v>
      </c>
      <c r="J4" s="6" t="s">
        <v>187</v>
      </c>
      <c r="K4" s="6" t="s">
        <v>16</v>
      </c>
    </row>
    <row r="5" spans="1:11" ht="24" customHeight="1">
      <c r="A5" s="371"/>
      <c r="B5" s="223" t="s">
        <v>188</v>
      </c>
      <c r="C5" s="224"/>
      <c r="D5" s="225"/>
      <c r="E5" s="226"/>
      <c r="F5" s="227"/>
      <c r="G5" s="226"/>
      <c r="H5" s="228"/>
      <c r="I5" s="226"/>
      <c r="J5" s="229"/>
      <c r="K5" s="228"/>
    </row>
    <row r="6" spans="1:11" ht="15" customHeight="1">
      <c r="A6" s="373"/>
      <c r="B6" s="230" t="s">
        <v>189</v>
      </c>
      <c r="C6" s="231"/>
      <c r="D6" s="232"/>
      <c r="E6" s="233"/>
      <c r="F6" s="234"/>
      <c r="G6" s="233"/>
      <c r="H6" s="235"/>
      <c r="I6" s="233"/>
      <c r="J6" s="236"/>
      <c r="K6" s="235"/>
    </row>
    <row r="7" spans="1:11" ht="15" customHeight="1">
      <c r="A7" s="452"/>
      <c r="B7" s="410" t="s">
        <v>155</v>
      </c>
      <c r="C7" s="453"/>
      <c r="D7" s="454">
        <v>5</v>
      </c>
      <c r="E7" s="455" t="s">
        <v>17</v>
      </c>
      <c r="F7" s="456"/>
      <c r="G7" s="457" t="s">
        <v>18</v>
      </c>
      <c r="H7" s="458"/>
      <c r="I7" s="412" t="s">
        <v>21</v>
      </c>
      <c r="J7" s="415">
        <v>720000</v>
      </c>
      <c r="K7" s="457" t="s">
        <v>24</v>
      </c>
    </row>
    <row r="8" spans="1:11" ht="15" customHeight="1">
      <c r="A8" s="452"/>
      <c r="B8" s="410" t="s">
        <v>52</v>
      </c>
      <c r="C8" s="460"/>
      <c r="D8" s="461">
        <v>5</v>
      </c>
      <c r="E8" s="455" t="s">
        <v>17</v>
      </c>
      <c r="F8" s="462"/>
      <c r="G8" s="457" t="s">
        <v>18</v>
      </c>
      <c r="H8" s="464"/>
      <c r="I8" s="412" t="s">
        <v>21</v>
      </c>
      <c r="J8" s="466"/>
      <c r="K8" s="463"/>
    </row>
    <row r="9" spans="1:11" ht="15" customHeight="1">
      <c r="A9" s="452"/>
      <c r="B9" s="410" t="s">
        <v>53</v>
      </c>
      <c r="C9" s="460"/>
      <c r="D9" s="461">
        <v>6</v>
      </c>
      <c r="E9" s="455" t="s">
        <v>17</v>
      </c>
      <c r="F9" s="462"/>
      <c r="G9" s="457" t="s">
        <v>18</v>
      </c>
      <c r="H9" s="464"/>
      <c r="I9" s="412" t="s">
        <v>21</v>
      </c>
      <c r="J9" s="466"/>
      <c r="K9" s="463"/>
    </row>
    <row r="10" spans="1:11" ht="15" customHeight="1">
      <c r="A10" s="452"/>
      <c r="B10" s="410" t="s">
        <v>55</v>
      </c>
      <c r="C10" s="460"/>
      <c r="D10" s="461">
        <v>6</v>
      </c>
      <c r="E10" s="455" t="s">
        <v>17</v>
      </c>
      <c r="F10" s="462"/>
      <c r="G10" s="457" t="s">
        <v>18</v>
      </c>
      <c r="H10" s="464"/>
      <c r="I10" s="412" t="s">
        <v>21</v>
      </c>
      <c r="J10" s="466"/>
      <c r="K10" s="463"/>
    </row>
    <row r="11" spans="1:11" ht="15" customHeight="1">
      <c r="A11" s="452"/>
      <c r="B11" s="410" t="s">
        <v>56</v>
      </c>
      <c r="C11" s="460"/>
      <c r="D11" s="461">
        <v>7</v>
      </c>
      <c r="E11" s="455" t="s">
        <v>17</v>
      </c>
      <c r="F11" s="462"/>
      <c r="G11" s="457" t="s">
        <v>18</v>
      </c>
      <c r="H11" s="464"/>
      <c r="I11" s="412" t="s">
        <v>21</v>
      </c>
      <c r="J11" s="466"/>
      <c r="K11" s="463"/>
    </row>
    <row r="12" spans="1:11" ht="15" customHeight="1">
      <c r="A12" s="452"/>
      <c r="B12" s="410" t="s">
        <v>351</v>
      </c>
      <c r="C12" s="460"/>
      <c r="D12" s="461">
        <v>7</v>
      </c>
      <c r="E12" s="455" t="s">
        <v>17</v>
      </c>
      <c r="F12" s="462"/>
      <c r="G12" s="457" t="s">
        <v>18</v>
      </c>
      <c r="H12" s="464"/>
      <c r="I12" s="412" t="s">
        <v>21</v>
      </c>
      <c r="J12" s="466"/>
      <c r="K12" s="463"/>
    </row>
    <row r="13" spans="1:11" ht="15" customHeight="1">
      <c r="A13" s="452"/>
      <c r="B13" s="410" t="s">
        <v>60</v>
      </c>
      <c r="C13" s="460"/>
      <c r="D13" s="461">
        <v>8</v>
      </c>
      <c r="E13" s="455" t="s">
        <v>17</v>
      </c>
      <c r="F13" s="462"/>
      <c r="G13" s="457" t="s">
        <v>18</v>
      </c>
      <c r="H13" s="464"/>
      <c r="I13" s="412" t="s">
        <v>21</v>
      </c>
      <c r="J13" s="466"/>
      <c r="K13" s="463"/>
    </row>
    <row r="14" spans="1:11" ht="15" customHeight="1">
      <c r="A14" s="452"/>
      <c r="B14" s="410" t="s">
        <v>62</v>
      </c>
      <c r="C14" s="460"/>
      <c r="D14" s="461">
        <v>8</v>
      </c>
      <c r="E14" s="455" t="s">
        <v>17</v>
      </c>
      <c r="F14" s="462"/>
      <c r="G14" s="457" t="s">
        <v>18</v>
      </c>
      <c r="H14" s="464"/>
      <c r="I14" s="412" t="s">
        <v>21</v>
      </c>
      <c r="J14" s="466"/>
      <c r="K14" s="463"/>
    </row>
    <row r="15" spans="1:11" ht="15" customHeight="1">
      <c r="A15" s="452"/>
      <c r="B15" s="410" t="s">
        <v>65</v>
      </c>
      <c r="C15" s="460"/>
      <c r="D15" s="461">
        <v>9</v>
      </c>
      <c r="E15" s="455" t="s">
        <v>17</v>
      </c>
      <c r="F15" s="462"/>
      <c r="G15" s="457" t="s">
        <v>18</v>
      </c>
      <c r="H15" s="464"/>
      <c r="I15" s="412" t="s">
        <v>21</v>
      </c>
      <c r="J15" s="466"/>
      <c r="K15" s="463"/>
    </row>
    <row r="16" spans="1:11" ht="15" customHeight="1">
      <c r="A16" s="452"/>
      <c r="B16" s="410" t="s">
        <v>166</v>
      </c>
      <c r="C16" s="460"/>
      <c r="D16" s="461">
        <v>9</v>
      </c>
      <c r="E16" s="455" t="s">
        <v>17</v>
      </c>
      <c r="F16" s="462"/>
      <c r="G16" s="457" t="s">
        <v>18</v>
      </c>
      <c r="H16" s="464"/>
      <c r="I16" s="412" t="s">
        <v>21</v>
      </c>
      <c r="J16" s="466"/>
      <c r="K16" s="463"/>
    </row>
    <row r="17" spans="1:11" ht="15" customHeight="1">
      <c r="A17" s="452"/>
      <c r="B17" s="410" t="s">
        <v>66</v>
      </c>
      <c r="C17" s="460"/>
      <c r="D17" s="461">
        <v>10</v>
      </c>
      <c r="E17" s="455" t="s">
        <v>17</v>
      </c>
      <c r="F17" s="462"/>
      <c r="G17" s="457" t="s">
        <v>18</v>
      </c>
      <c r="H17" s="464"/>
      <c r="I17" s="412" t="s">
        <v>21</v>
      </c>
      <c r="J17" s="466"/>
      <c r="K17" s="463"/>
    </row>
    <row r="18" spans="1:11" ht="15" customHeight="1">
      <c r="A18" s="452"/>
      <c r="B18" s="410" t="s">
        <v>67</v>
      </c>
      <c r="C18" s="460"/>
      <c r="D18" s="461">
        <v>10</v>
      </c>
      <c r="E18" s="626" t="s">
        <v>17</v>
      </c>
      <c r="F18" s="462"/>
      <c r="G18" s="457" t="s">
        <v>18</v>
      </c>
      <c r="H18" s="464"/>
      <c r="I18" s="412" t="s">
        <v>21</v>
      </c>
      <c r="J18" s="466"/>
      <c r="K18" s="463"/>
    </row>
    <row r="19" spans="1:11" ht="15" customHeight="1">
      <c r="A19" s="452"/>
      <c r="B19" s="410" t="s">
        <v>352</v>
      </c>
      <c r="C19" s="460"/>
      <c r="D19" s="461"/>
      <c r="E19" s="626" t="s">
        <v>17</v>
      </c>
      <c r="F19" s="462"/>
      <c r="G19" s="457" t="s">
        <v>18</v>
      </c>
      <c r="H19" s="464"/>
      <c r="I19" s="412" t="s">
        <v>21</v>
      </c>
      <c r="J19" s="466"/>
      <c r="K19" s="463"/>
    </row>
    <row r="20" spans="1:11" ht="15" customHeight="1" thickBot="1">
      <c r="A20" s="571"/>
      <c r="B20" s="161" t="s">
        <v>352</v>
      </c>
      <c r="C20" s="467"/>
      <c r="D20" s="468">
        <v>10</v>
      </c>
      <c r="E20" s="162" t="s">
        <v>17</v>
      </c>
      <c r="F20" s="469"/>
      <c r="G20" s="470" t="s">
        <v>18</v>
      </c>
      <c r="H20" s="471"/>
      <c r="I20" s="430" t="s">
        <v>21</v>
      </c>
      <c r="J20" s="472">
        <v>790000</v>
      </c>
      <c r="K20" s="470" t="s">
        <v>24</v>
      </c>
    </row>
    <row r="21" spans="1:11" ht="12">
      <c r="A21" s="452"/>
      <c r="B21" s="433" t="s">
        <v>27</v>
      </c>
      <c r="C21" s="434"/>
      <c r="D21" s="435"/>
      <c r="E21" s="436"/>
      <c r="F21" s="437"/>
      <c r="G21" s="438"/>
      <c r="H21" s="438"/>
      <c r="I21" s="434"/>
      <c r="J21" s="574">
        <f>SUM(J7:J20)</f>
        <v>1510000</v>
      </c>
      <c r="K21" s="436"/>
    </row>
    <row r="22" spans="1:11" ht="12">
      <c r="A22" s="452"/>
      <c r="B22" s="474"/>
      <c r="C22" s="436"/>
      <c r="D22" s="475"/>
      <c r="E22" s="476"/>
      <c r="F22" s="477"/>
      <c r="G22" s="476"/>
      <c r="H22" s="478"/>
      <c r="I22" s="476"/>
      <c r="J22" s="479"/>
      <c r="K22" s="480"/>
    </row>
    <row r="23" spans="1:11" ht="15" customHeight="1">
      <c r="A23" s="373"/>
      <c r="B23" s="230" t="s">
        <v>190</v>
      </c>
      <c r="C23" s="231"/>
      <c r="D23" s="232"/>
      <c r="E23" s="233"/>
      <c r="F23" s="234"/>
      <c r="G23" s="233"/>
      <c r="H23" s="235"/>
      <c r="I23" s="233"/>
      <c r="J23" s="236"/>
      <c r="K23" s="235"/>
    </row>
    <row r="24" spans="1:11" ht="15" customHeight="1">
      <c r="A24" s="452"/>
      <c r="B24" s="410" t="s">
        <v>379</v>
      </c>
      <c r="C24" s="410" t="s">
        <v>30</v>
      </c>
      <c r="D24" s="459">
        <v>5</v>
      </c>
      <c r="E24" s="412" t="s">
        <v>31</v>
      </c>
      <c r="F24" s="413"/>
      <c r="G24" s="455" t="s">
        <v>388</v>
      </c>
      <c r="H24" s="481"/>
      <c r="I24" s="412" t="s">
        <v>21</v>
      </c>
      <c r="J24" s="415">
        <v>450000</v>
      </c>
      <c r="K24" s="455" t="s">
        <v>25</v>
      </c>
    </row>
    <row r="25" spans="1:11" ht="15" customHeight="1">
      <c r="A25" s="452"/>
      <c r="B25" s="410" t="s">
        <v>380</v>
      </c>
      <c r="C25" s="410" t="s">
        <v>30</v>
      </c>
      <c r="D25" s="459">
        <v>5</v>
      </c>
      <c r="E25" s="412" t="s">
        <v>31</v>
      </c>
      <c r="F25" s="413"/>
      <c r="G25" s="455" t="s">
        <v>388</v>
      </c>
      <c r="H25" s="481"/>
      <c r="I25" s="412"/>
      <c r="J25" s="415"/>
      <c r="K25" s="455"/>
    </row>
    <row r="26" spans="1:11" ht="15" customHeight="1">
      <c r="A26" s="452"/>
      <c r="B26" s="410" t="s">
        <v>382</v>
      </c>
      <c r="C26" s="410" t="s">
        <v>30</v>
      </c>
      <c r="D26" s="459">
        <v>6</v>
      </c>
      <c r="E26" s="412" t="s">
        <v>31</v>
      </c>
      <c r="F26" s="413"/>
      <c r="G26" s="455" t="s">
        <v>388</v>
      </c>
      <c r="H26" s="481"/>
      <c r="I26" s="412"/>
      <c r="J26" s="415"/>
      <c r="K26" s="455"/>
    </row>
    <row r="27" spans="1:11" ht="15" customHeight="1">
      <c r="A27" s="452"/>
      <c r="B27" s="410" t="s">
        <v>381</v>
      </c>
      <c r="C27" s="410" t="s">
        <v>30</v>
      </c>
      <c r="D27" s="459">
        <v>6</v>
      </c>
      <c r="E27" s="412" t="s">
        <v>31</v>
      </c>
      <c r="F27" s="413"/>
      <c r="G27" s="455" t="s">
        <v>388</v>
      </c>
      <c r="H27" s="481"/>
      <c r="I27" s="412"/>
      <c r="J27" s="415"/>
      <c r="K27" s="455"/>
    </row>
    <row r="28" spans="1:11" ht="15" customHeight="1">
      <c r="A28" s="452"/>
      <c r="B28" s="410" t="s">
        <v>383</v>
      </c>
      <c r="C28" s="410" t="s">
        <v>30</v>
      </c>
      <c r="D28" s="459">
        <v>7</v>
      </c>
      <c r="E28" s="412" t="s">
        <v>31</v>
      </c>
      <c r="F28" s="413"/>
      <c r="G28" s="455" t="s">
        <v>388</v>
      </c>
      <c r="H28" s="481"/>
      <c r="I28" s="412"/>
      <c r="J28" s="415"/>
      <c r="K28" s="455"/>
    </row>
    <row r="29" spans="1:11" ht="15" customHeight="1">
      <c r="A29" s="452"/>
      <c r="B29" s="410" t="s">
        <v>384</v>
      </c>
      <c r="C29" s="410" t="s">
        <v>30</v>
      </c>
      <c r="D29" s="459">
        <v>8</v>
      </c>
      <c r="E29" s="412" t="s">
        <v>31</v>
      </c>
      <c r="F29" s="413"/>
      <c r="G29" s="455" t="s">
        <v>388</v>
      </c>
      <c r="H29" s="481"/>
      <c r="I29" s="412"/>
      <c r="J29" s="415"/>
      <c r="K29" s="455"/>
    </row>
    <row r="30" spans="1:11" ht="15" customHeight="1">
      <c r="A30" s="452"/>
      <c r="B30" s="410" t="s">
        <v>385</v>
      </c>
      <c r="C30" s="410" t="s">
        <v>30</v>
      </c>
      <c r="D30" s="459">
        <v>9</v>
      </c>
      <c r="E30" s="412" t="s">
        <v>31</v>
      </c>
      <c r="F30" s="413"/>
      <c r="G30" s="455" t="s">
        <v>388</v>
      </c>
      <c r="H30" s="481"/>
      <c r="I30" s="412"/>
      <c r="J30" s="415"/>
      <c r="K30" s="455"/>
    </row>
    <row r="31" spans="1:11" ht="15" customHeight="1">
      <c r="A31" s="452"/>
      <c r="B31" s="417" t="s">
        <v>386</v>
      </c>
      <c r="C31" s="417" t="s">
        <v>30</v>
      </c>
      <c r="D31" s="482">
        <v>10</v>
      </c>
      <c r="E31" s="418" t="s">
        <v>31</v>
      </c>
      <c r="F31" s="483"/>
      <c r="G31" s="455" t="s">
        <v>388</v>
      </c>
      <c r="H31" s="481"/>
      <c r="I31" s="412" t="s">
        <v>21</v>
      </c>
      <c r="J31" s="486">
        <v>450000</v>
      </c>
      <c r="K31" s="484" t="s">
        <v>25</v>
      </c>
    </row>
    <row r="32" spans="1:11" ht="15" customHeight="1" thickBot="1">
      <c r="A32" s="571"/>
      <c r="B32" s="154" t="s">
        <v>387</v>
      </c>
      <c r="C32" s="154" t="s">
        <v>30</v>
      </c>
      <c r="D32" s="473">
        <v>10</v>
      </c>
      <c r="E32" s="430" t="s">
        <v>31</v>
      </c>
      <c r="F32" s="431"/>
      <c r="G32" s="408" t="s">
        <v>388</v>
      </c>
      <c r="H32" s="487"/>
      <c r="I32" s="488" t="s">
        <v>21</v>
      </c>
      <c r="J32" s="472">
        <v>450000</v>
      </c>
      <c r="K32" s="408" t="s">
        <v>24</v>
      </c>
    </row>
    <row r="33" spans="1:11" ht="12">
      <c r="A33" s="452"/>
      <c r="B33" s="433" t="s">
        <v>27</v>
      </c>
      <c r="C33" s="434"/>
      <c r="D33" s="435"/>
      <c r="E33" s="436"/>
      <c r="F33" s="437"/>
      <c r="G33" s="438"/>
      <c r="H33" s="438"/>
      <c r="I33" s="434"/>
      <c r="J33" s="574">
        <f>SUM(J24:J32)</f>
        <v>1350000</v>
      </c>
      <c r="K33" s="436"/>
    </row>
    <row r="34" spans="2:11" ht="12">
      <c r="B34" s="170"/>
      <c r="C34" s="185"/>
      <c r="D34" s="187"/>
      <c r="E34" s="2"/>
      <c r="F34" s="242"/>
      <c r="G34" s="2"/>
      <c r="H34" s="243"/>
      <c r="I34" s="2"/>
      <c r="J34" s="246"/>
      <c r="K34" s="186"/>
    </row>
    <row r="35" spans="1:11" ht="13.5" thickBot="1">
      <c r="A35" s="373"/>
      <c r="B35" s="247" t="s">
        <v>191</v>
      </c>
      <c r="C35" s="231"/>
      <c r="D35" s="232"/>
      <c r="E35" s="233"/>
      <c r="F35" s="234"/>
      <c r="G35" s="233"/>
      <c r="H35" s="235"/>
      <c r="I35" s="233"/>
      <c r="J35" s="236"/>
      <c r="K35" s="235"/>
    </row>
    <row r="36" spans="2:11" ht="12.75">
      <c r="B36" s="248" t="s">
        <v>27</v>
      </c>
      <c r="C36" s="249"/>
      <c r="D36" s="249"/>
      <c r="E36" s="249"/>
      <c r="F36" s="250"/>
      <c r="G36" s="249"/>
      <c r="H36" s="251"/>
      <c r="I36" s="249"/>
      <c r="J36" s="251"/>
      <c r="K36" s="249"/>
    </row>
    <row r="37" spans="2:11" ht="12.75">
      <c r="B37" s="253"/>
      <c r="C37" s="238"/>
      <c r="D37" s="255"/>
      <c r="E37" s="256"/>
      <c r="F37" s="257"/>
      <c r="G37" s="256"/>
      <c r="H37" s="258"/>
      <c r="I37" s="256"/>
      <c r="J37" s="259"/>
      <c r="K37" s="258"/>
    </row>
    <row r="38" spans="1:11" ht="15" customHeight="1">
      <c r="A38" s="371"/>
      <c r="B38" s="223" t="s">
        <v>192</v>
      </c>
      <c r="C38" s="224"/>
      <c r="D38" s="225"/>
      <c r="E38" s="226"/>
      <c r="F38" s="227"/>
      <c r="G38" s="226"/>
      <c r="H38" s="228"/>
      <c r="I38" s="226"/>
      <c r="J38" s="229"/>
      <c r="K38" s="228"/>
    </row>
    <row r="39" spans="1:11" ht="15" customHeight="1">
      <c r="A39" s="373"/>
      <c r="B39" s="260" t="s">
        <v>189</v>
      </c>
      <c r="C39" s="261"/>
      <c r="D39" s="262"/>
      <c r="E39" s="263"/>
      <c r="F39" s="264"/>
      <c r="G39" s="263"/>
      <c r="H39" s="265"/>
      <c r="I39" s="263"/>
      <c r="J39" s="266"/>
      <c r="K39" s="265"/>
    </row>
    <row r="40" spans="1:11" s="344" customFormat="1" ht="15" customHeight="1">
      <c r="A40" s="520"/>
      <c r="B40" s="521" t="s">
        <v>254</v>
      </c>
      <c r="C40" s="522"/>
      <c r="D40" s="523"/>
      <c r="E40" s="524"/>
      <c r="F40" s="525"/>
      <c r="G40" s="524"/>
      <c r="H40" s="526"/>
      <c r="I40" s="524"/>
      <c r="J40" s="527"/>
      <c r="K40" s="343"/>
    </row>
    <row r="41" spans="1:11" ht="15" customHeight="1">
      <c r="A41" s="452"/>
      <c r="B41" s="521" t="s">
        <v>255</v>
      </c>
      <c r="C41" s="522"/>
      <c r="D41" s="523"/>
      <c r="E41" s="524"/>
      <c r="F41" s="525"/>
      <c r="G41" s="524"/>
      <c r="H41" s="526"/>
      <c r="I41" s="524"/>
      <c r="J41" s="527"/>
      <c r="K41" s="343"/>
    </row>
    <row r="42" spans="1:11" ht="15" customHeight="1">
      <c r="A42" s="452"/>
      <c r="B42" s="521" t="s">
        <v>256</v>
      </c>
      <c r="C42" s="522"/>
      <c r="D42" s="523"/>
      <c r="E42" s="524"/>
      <c r="F42" s="525"/>
      <c r="G42" s="524"/>
      <c r="H42" s="526"/>
      <c r="I42" s="524"/>
      <c r="J42" s="527"/>
      <c r="K42" s="343"/>
    </row>
    <row r="43" spans="1:11" ht="15" customHeight="1">
      <c r="A43" s="452"/>
      <c r="B43" s="521" t="s">
        <v>63</v>
      </c>
      <c r="C43" s="522"/>
      <c r="D43" s="523"/>
      <c r="E43" s="524"/>
      <c r="F43" s="525"/>
      <c r="G43" s="524"/>
      <c r="H43" s="526"/>
      <c r="I43" s="524"/>
      <c r="J43" s="527"/>
      <c r="K43" s="343"/>
    </row>
    <row r="44" spans="1:11" ht="15" customHeight="1">
      <c r="A44" s="452"/>
      <c r="B44" s="521" t="s">
        <v>257</v>
      </c>
      <c r="C44" s="522"/>
      <c r="D44" s="523"/>
      <c r="E44" s="524"/>
      <c r="F44" s="525"/>
      <c r="G44" s="524"/>
      <c r="H44" s="526"/>
      <c r="I44" s="524"/>
      <c r="J44" s="527"/>
      <c r="K44" s="343"/>
    </row>
    <row r="45" spans="1:11" ht="15" customHeight="1" thickBot="1">
      <c r="A45" s="571"/>
      <c r="B45" s="521" t="s">
        <v>258</v>
      </c>
      <c r="C45" s="522"/>
      <c r="D45" s="523"/>
      <c r="E45" s="524"/>
      <c r="F45" s="525"/>
      <c r="G45" s="524"/>
      <c r="H45" s="526"/>
      <c r="I45" s="524"/>
      <c r="J45" s="527"/>
      <c r="K45" s="343"/>
    </row>
    <row r="46" spans="1:11" ht="15" customHeight="1">
      <c r="A46" s="452"/>
      <c r="B46" s="528" t="s">
        <v>27</v>
      </c>
      <c r="C46" s="529"/>
      <c r="D46" s="530"/>
      <c r="E46" s="531"/>
      <c r="F46" s="532"/>
      <c r="G46" s="533"/>
      <c r="H46" s="533"/>
      <c r="I46" s="529"/>
      <c r="J46" s="533"/>
      <c r="K46" s="267"/>
    </row>
    <row r="47" spans="2:11" ht="15" customHeight="1">
      <c r="B47" s="170"/>
      <c r="C47" s="185"/>
      <c r="D47" s="187"/>
      <c r="E47" s="2"/>
      <c r="F47" s="242"/>
      <c r="G47" s="2"/>
      <c r="H47" s="243"/>
      <c r="I47" s="2"/>
      <c r="J47" s="188"/>
      <c r="K47" s="186"/>
    </row>
    <row r="48" spans="1:11" ht="15" customHeight="1">
      <c r="A48" s="373"/>
      <c r="B48" s="230" t="s">
        <v>190</v>
      </c>
      <c r="C48" s="231"/>
      <c r="D48" s="232"/>
      <c r="E48" s="233"/>
      <c r="F48" s="234"/>
      <c r="G48" s="233"/>
      <c r="H48" s="235"/>
      <c r="I48" s="233"/>
      <c r="J48" s="236"/>
      <c r="K48" s="235"/>
    </row>
    <row r="49" spans="1:11" ht="15" customHeight="1">
      <c r="A49" s="452"/>
      <c r="B49" s="490" t="s">
        <v>389</v>
      </c>
      <c r="C49" s="501" t="s">
        <v>390</v>
      </c>
      <c r="D49" s="454">
        <v>4</v>
      </c>
      <c r="E49" s="412" t="s">
        <v>71</v>
      </c>
      <c r="F49" s="413"/>
      <c r="G49" s="455" t="s">
        <v>369</v>
      </c>
      <c r="H49" s="481"/>
      <c r="I49" s="502" t="s">
        <v>72</v>
      </c>
      <c r="J49" s="415"/>
      <c r="K49" s="503" t="s">
        <v>25</v>
      </c>
    </row>
    <row r="50" spans="1:11" ht="15" customHeight="1">
      <c r="A50" s="452"/>
      <c r="B50" s="504" t="s">
        <v>391</v>
      </c>
      <c r="C50" s="505" t="s">
        <v>30</v>
      </c>
      <c r="D50" s="506">
        <v>7</v>
      </c>
      <c r="E50" s="418" t="s">
        <v>71</v>
      </c>
      <c r="F50" s="483"/>
      <c r="G50" s="484" t="s">
        <v>370</v>
      </c>
      <c r="H50" s="507"/>
      <c r="I50" s="508" t="s">
        <v>72</v>
      </c>
      <c r="J50" s="486"/>
      <c r="K50" s="509" t="s">
        <v>24</v>
      </c>
    </row>
    <row r="51" spans="1:11" ht="15" customHeight="1">
      <c r="A51" s="452"/>
      <c r="B51" s="510" t="s">
        <v>74</v>
      </c>
      <c r="C51" s="511" t="s">
        <v>30</v>
      </c>
      <c r="D51" s="495">
        <v>8</v>
      </c>
      <c r="E51" s="425" t="s">
        <v>71</v>
      </c>
      <c r="F51" s="512"/>
      <c r="G51" s="498" t="s">
        <v>369</v>
      </c>
      <c r="H51" s="496"/>
      <c r="I51" s="513" t="s">
        <v>248</v>
      </c>
      <c r="J51" s="497"/>
      <c r="K51" s="514"/>
    </row>
    <row r="52" spans="1:11" ht="15" customHeight="1" thickBot="1">
      <c r="A52" s="571"/>
      <c r="B52" s="515" t="s">
        <v>392</v>
      </c>
      <c r="C52" s="516" t="s">
        <v>30</v>
      </c>
      <c r="D52" s="517">
        <v>9</v>
      </c>
      <c r="E52" s="517" t="s">
        <v>71</v>
      </c>
      <c r="F52" s="518"/>
      <c r="G52" s="408" t="s">
        <v>369</v>
      </c>
      <c r="H52" s="500"/>
      <c r="I52" s="519" t="s">
        <v>72</v>
      </c>
      <c r="J52" s="472"/>
      <c r="K52" s="517" t="s">
        <v>25</v>
      </c>
    </row>
    <row r="53" spans="2:11" ht="12.75">
      <c r="B53" s="237" t="s">
        <v>27</v>
      </c>
      <c r="C53" s="238"/>
      <c r="D53" s="239"/>
      <c r="E53" s="185"/>
      <c r="F53" s="240"/>
      <c r="G53" s="241"/>
      <c r="H53" s="241"/>
      <c r="I53" s="238"/>
      <c r="J53" s="241"/>
      <c r="K53" s="185"/>
    </row>
    <row r="54" spans="2:11" ht="12">
      <c r="B54" s="210"/>
      <c r="C54" s="238"/>
      <c r="D54" s="255"/>
      <c r="E54" s="256"/>
      <c r="F54" s="257"/>
      <c r="G54" s="256"/>
      <c r="H54" s="258"/>
      <c r="I54" s="256"/>
      <c r="J54" s="259"/>
      <c r="K54" s="254"/>
    </row>
    <row r="55" spans="1:11" ht="12.75">
      <c r="A55" s="373"/>
      <c r="B55" s="247" t="s">
        <v>191</v>
      </c>
      <c r="C55" s="231"/>
      <c r="D55" s="232"/>
      <c r="E55" s="233"/>
      <c r="F55" s="234"/>
      <c r="G55" s="233"/>
      <c r="H55" s="235"/>
      <c r="I55" s="233"/>
      <c r="J55" s="236"/>
      <c r="K55" s="235"/>
    </row>
    <row r="56" spans="2:11" ht="12.75">
      <c r="B56" s="237" t="s">
        <v>27</v>
      </c>
      <c r="C56" s="269"/>
      <c r="D56" s="269"/>
      <c r="E56" s="269"/>
      <c r="F56" s="270"/>
      <c r="G56" s="269"/>
      <c r="H56" s="271"/>
      <c r="I56" s="269"/>
      <c r="J56" s="241"/>
      <c r="K56" s="269"/>
    </row>
    <row r="57" spans="2:11" ht="12.75">
      <c r="B57" s="253"/>
      <c r="C57" s="238"/>
      <c r="D57" s="255"/>
      <c r="E57" s="256"/>
      <c r="F57" s="257"/>
      <c r="G57" s="256"/>
      <c r="H57" s="258"/>
      <c r="I57" s="256"/>
      <c r="J57" s="259"/>
      <c r="K57" s="258"/>
    </row>
    <row r="58" spans="1:11" ht="18">
      <c r="A58" s="371"/>
      <c r="B58" s="272" t="s">
        <v>193</v>
      </c>
      <c r="C58" s="273"/>
      <c r="D58" s="225"/>
      <c r="E58" s="226"/>
      <c r="F58" s="227"/>
      <c r="G58" s="226"/>
      <c r="H58" s="228"/>
      <c r="I58" s="226"/>
      <c r="J58" s="229"/>
      <c r="K58" s="228"/>
    </row>
    <row r="59" spans="1:11" ht="13.5" thickBot="1">
      <c r="A59" s="373"/>
      <c r="B59" s="260" t="s">
        <v>189</v>
      </c>
      <c r="C59" s="261"/>
      <c r="D59" s="262"/>
      <c r="E59" s="263"/>
      <c r="F59" s="264"/>
      <c r="G59" s="263"/>
      <c r="H59" s="265"/>
      <c r="I59" s="263"/>
      <c r="J59" s="266"/>
      <c r="K59" s="265"/>
    </row>
    <row r="60" spans="1:11" ht="12.75" thickBot="1">
      <c r="A60" s="344"/>
      <c r="B60" s="630" t="s">
        <v>393</v>
      </c>
      <c r="C60" s="249"/>
      <c r="D60" s="252"/>
      <c r="E60" s="267"/>
      <c r="F60" s="268"/>
      <c r="G60" s="251"/>
      <c r="H60" s="251"/>
      <c r="I60" s="249"/>
      <c r="J60" s="251"/>
      <c r="K60" s="267"/>
    </row>
    <row r="61" spans="2:11" ht="12.75">
      <c r="B61" s="248" t="s">
        <v>27</v>
      </c>
      <c r="C61" s="185"/>
      <c r="D61" s="187"/>
      <c r="E61" s="2"/>
      <c r="F61" s="242"/>
      <c r="G61" s="2"/>
      <c r="H61" s="243"/>
      <c r="I61" s="2"/>
      <c r="J61" s="188"/>
      <c r="K61" s="186"/>
    </row>
    <row r="62" spans="2:11" ht="12">
      <c r="B62" s="170"/>
      <c r="C62" s="185"/>
      <c r="D62" s="187"/>
      <c r="E62" s="2"/>
      <c r="F62" s="242"/>
      <c r="G62" s="2"/>
      <c r="H62" s="243"/>
      <c r="I62" s="2"/>
      <c r="J62" s="188"/>
      <c r="K62" s="186"/>
    </row>
    <row r="63" spans="1:11" ht="18">
      <c r="A63" s="371"/>
      <c r="B63" s="223" t="s">
        <v>194</v>
      </c>
      <c r="C63" s="224"/>
      <c r="D63" s="225"/>
      <c r="E63" s="226"/>
      <c r="F63" s="227"/>
      <c r="G63" s="226"/>
      <c r="H63" s="228"/>
      <c r="I63" s="226"/>
      <c r="J63" s="229"/>
      <c r="K63" s="228"/>
    </row>
    <row r="64" spans="1:11" ht="15" customHeight="1">
      <c r="A64" s="373"/>
      <c r="B64" s="230" t="s">
        <v>190</v>
      </c>
      <c r="C64" s="231"/>
      <c r="D64" s="232"/>
      <c r="E64" s="233"/>
      <c r="F64" s="234"/>
      <c r="G64" s="233"/>
      <c r="H64" s="235"/>
      <c r="I64" s="233"/>
      <c r="J64" s="236"/>
      <c r="K64" s="235"/>
    </row>
    <row r="65" spans="1:11" ht="15" customHeight="1">
      <c r="A65" s="452"/>
      <c r="B65" s="490" t="s">
        <v>195</v>
      </c>
      <c r="C65" s="491" t="s">
        <v>196</v>
      </c>
      <c r="D65" s="492" t="s">
        <v>197</v>
      </c>
      <c r="E65" s="457" t="s">
        <v>43</v>
      </c>
      <c r="F65" s="493"/>
      <c r="G65" s="455" t="s">
        <v>44</v>
      </c>
      <c r="H65" s="481"/>
      <c r="I65" s="412" t="s">
        <v>21</v>
      </c>
      <c r="J65" s="415"/>
      <c r="K65" s="494" t="s">
        <v>25</v>
      </c>
    </row>
    <row r="66" spans="1:11" ht="15" customHeight="1" thickBot="1">
      <c r="A66" s="571"/>
      <c r="B66" s="572" t="s">
        <v>37</v>
      </c>
      <c r="C66" s="568"/>
      <c r="D66" s="468"/>
      <c r="E66" s="470"/>
      <c r="F66" s="518"/>
      <c r="G66" s="408"/>
      <c r="H66" s="500"/>
      <c r="I66" s="430"/>
      <c r="J66" s="472"/>
      <c r="K66" s="470"/>
    </row>
    <row r="67" spans="1:11" ht="12">
      <c r="A67" s="452"/>
      <c r="B67" s="433" t="s">
        <v>27</v>
      </c>
      <c r="C67" s="434"/>
      <c r="D67" s="435"/>
      <c r="E67" s="436"/>
      <c r="F67" s="437"/>
      <c r="G67" s="438"/>
      <c r="H67" s="438"/>
      <c r="I67" s="434"/>
      <c r="J67" s="574"/>
      <c r="K67" s="436"/>
    </row>
    <row r="68" spans="2:11" ht="12">
      <c r="B68" s="170"/>
      <c r="C68" s="185"/>
      <c r="D68" s="187"/>
      <c r="E68" s="2"/>
      <c r="F68" s="242"/>
      <c r="G68" s="2"/>
      <c r="H68" s="243"/>
      <c r="I68" s="2"/>
      <c r="J68" s="188"/>
      <c r="K68" s="186"/>
    </row>
    <row r="69" spans="1:11" ht="12.75">
      <c r="A69" s="373"/>
      <c r="B69" s="247" t="s">
        <v>191</v>
      </c>
      <c r="C69" s="231"/>
      <c r="D69" s="232"/>
      <c r="E69" s="233"/>
      <c r="F69" s="234"/>
      <c r="G69" s="233"/>
      <c r="H69" s="235"/>
      <c r="I69" s="233"/>
      <c r="J69" s="236"/>
      <c r="K69" s="235"/>
    </row>
    <row r="70" spans="2:11" ht="12.75">
      <c r="B70" s="237" t="s">
        <v>27</v>
      </c>
      <c r="C70" s="238"/>
      <c r="D70" s="239"/>
      <c r="E70" s="185"/>
      <c r="F70" s="240"/>
      <c r="G70" s="241"/>
      <c r="H70" s="241"/>
      <c r="I70" s="238"/>
      <c r="J70" s="241"/>
      <c r="K70" s="185"/>
    </row>
    <row r="71" spans="2:11" ht="12.75">
      <c r="B71" s="253"/>
      <c r="C71" s="238"/>
      <c r="D71" s="255"/>
      <c r="E71" s="256"/>
      <c r="F71" s="257"/>
      <c r="G71" s="256"/>
      <c r="H71" s="258"/>
      <c r="I71" s="256"/>
      <c r="J71" s="259"/>
      <c r="K71" s="2"/>
    </row>
    <row r="72" spans="1:11" ht="15" customHeight="1">
      <c r="A72" s="371"/>
      <c r="B72" s="223" t="s">
        <v>198</v>
      </c>
      <c r="C72" s="224"/>
      <c r="D72" s="225"/>
      <c r="E72" s="226"/>
      <c r="F72" s="227"/>
      <c r="G72" s="226"/>
      <c r="H72" s="228"/>
      <c r="I72" s="226"/>
      <c r="J72" s="229"/>
      <c r="K72" s="228"/>
    </row>
    <row r="73" spans="1:11" ht="15" customHeight="1">
      <c r="A73" s="373"/>
      <c r="B73" s="260" t="s">
        <v>189</v>
      </c>
      <c r="C73" s="261"/>
      <c r="D73" s="262"/>
      <c r="E73" s="263"/>
      <c r="F73" s="264"/>
      <c r="G73" s="263"/>
      <c r="H73" s="265"/>
      <c r="I73" s="263"/>
      <c r="J73" s="266"/>
      <c r="K73" s="265"/>
    </row>
    <row r="74" spans="1:11" ht="15" customHeight="1" thickBot="1">
      <c r="A74" s="571"/>
      <c r="B74" s="428" t="s">
        <v>307</v>
      </c>
      <c r="C74" s="154" t="s">
        <v>200</v>
      </c>
      <c r="D74" s="569"/>
      <c r="E74" s="488" t="s">
        <v>199</v>
      </c>
      <c r="F74" s="570">
        <v>10000000</v>
      </c>
      <c r="G74" s="488" t="s">
        <v>44</v>
      </c>
      <c r="H74" s="570"/>
      <c r="I74" s="488" t="s">
        <v>21</v>
      </c>
      <c r="J74" s="537"/>
      <c r="K74" s="488" t="s">
        <v>24</v>
      </c>
    </row>
    <row r="75" spans="2:11" ht="15" customHeight="1">
      <c r="B75" s="237" t="s">
        <v>27</v>
      </c>
      <c r="C75" s="238"/>
      <c r="D75" s="239"/>
      <c r="E75" s="185"/>
      <c r="F75" s="240"/>
      <c r="G75" s="241"/>
      <c r="H75" s="241"/>
      <c r="I75" s="238"/>
      <c r="J75" s="241"/>
      <c r="K75" s="185"/>
    </row>
    <row r="76" spans="2:11" ht="15" customHeight="1">
      <c r="B76" s="274"/>
      <c r="C76" s="238"/>
      <c r="D76" s="275"/>
      <c r="E76" s="186"/>
      <c r="F76" s="276"/>
      <c r="G76" s="277"/>
      <c r="H76" s="277"/>
      <c r="I76" s="254"/>
      <c r="J76" s="246"/>
      <c r="K76" s="186"/>
    </row>
    <row r="77" spans="1:11" ht="15" customHeight="1">
      <c r="A77" s="373"/>
      <c r="B77" s="230" t="s">
        <v>190</v>
      </c>
      <c r="C77" s="231"/>
      <c r="D77" s="232"/>
      <c r="E77" s="233"/>
      <c r="F77" s="234"/>
      <c r="G77" s="233"/>
      <c r="H77" s="235"/>
      <c r="I77" s="233"/>
      <c r="J77" s="236"/>
      <c r="K77" s="235"/>
    </row>
    <row r="78" spans="1:11" ht="15" customHeight="1" thickBot="1">
      <c r="A78" s="571"/>
      <c r="B78" s="428" t="s">
        <v>357</v>
      </c>
      <c r="C78" s="161" t="s">
        <v>202</v>
      </c>
      <c r="D78" s="534"/>
      <c r="E78" s="535" t="s">
        <v>203</v>
      </c>
      <c r="F78" s="538">
        <v>20000000</v>
      </c>
      <c r="G78" s="162" t="s">
        <v>44</v>
      </c>
      <c r="H78" s="487"/>
      <c r="I78" s="536" t="s">
        <v>21</v>
      </c>
      <c r="J78" s="537"/>
      <c r="K78" s="162" t="s">
        <v>24</v>
      </c>
    </row>
    <row r="79" spans="1:11" ht="12">
      <c r="A79" s="452"/>
      <c r="B79" s="433" t="s">
        <v>27</v>
      </c>
      <c r="C79" s="434"/>
      <c r="D79" s="435"/>
      <c r="E79" s="436"/>
      <c r="F79" s="437"/>
      <c r="G79" s="438"/>
      <c r="H79" s="438"/>
      <c r="I79" s="434"/>
      <c r="J79" s="574">
        <f>SUM(J78:J78)</f>
        <v>0</v>
      </c>
      <c r="K79" s="436"/>
    </row>
    <row r="80" spans="2:11" ht="12.75">
      <c r="B80" s="274"/>
      <c r="C80" s="238"/>
      <c r="D80" s="275"/>
      <c r="E80" s="186"/>
      <c r="F80" s="276"/>
      <c r="G80" s="277"/>
      <c r="H80" s="277"/>
      <c r="I80" s="254"/>
      <c r="J80" s="246"/>
      <c r="K80" s="186"/>
    </row>
    <row r="81" spans="1:11" ht="15" customHeight="1">
      <c r="A81" s="371"/>
      <c r="B81" s="223" t="s">
        <v>204</v>
      </c>
      <c r="C81" s="224"/>
      <c r="D81" s="225"/>
      <c r="E81" s="226"/>
      <c r="F81" s="227"/>
      <c r="G81" s="226"/>
      <c r="H81" s="228"/>
      <c r="I81" s="226"/>
      <c r="J81" s="229"/>
      <c r="K81" s="228"/>
    </row>
    <row r="82" spans="1:11" ht="15" customHeight="1">
      <c r="A82" s="373"/>
      <c r="B82" s="230" t="s">
        <v>190</v>
      </c>
      <c r="C82" s="231"/>
      <c r="D82" s="232"/>
      <c r="E82" s="233"/>
      <c r="F82" s="234"/>
      <c r="G82" s="233"/>
      <c r="H82" s="235"/>
      <c r="I82" s="233"/>
      <c r="J82" s="236"/>
      <c r="K82" s="235"/>
    </row>
    <row r="83" spans="1:11" ht="15" customHeight="1">
      <c r="A83" s="452"/>
      <c r="B83" s="416" t="s">
        <v>354</v>
      </c>
      <c r="C83" s="417" t="s">
        <v>355</v>
      </c>
      <c r="D83" s="420"/>
      <c r="E83" s="418"/>
      <c r="F83" s="483"/>
      <c r="G83" s="418"/>
      <c r="H83" s="414"/>
      <c r="I83" s="412"/>
      <c r="J83" s="415"/>
      <c r="K83" s="418"/>
    </row>
    <row r="84" spans="1:11" ht="15" customHeight="1">
      <c r="A84" s="452"/>
      <c r="B84" s="417" t="s">
        <v>356</v>
      </c>
      <c r="C84" s="539" t="s">
        <v>205</v>
      </c>
      <c r="D84" s="420"/>
      <c r="E84" s="418"/>
      <c r="F84" s="483"/>
      <c r="G84" s="418"/>
      <c r="H84" s="414"/>
      <c r="I84" s="412"/>
      <c r="J84" s="415"/>
      <c r="K84" s="418"/>
    </row>
    <row r="85" spans="1:11" ht="15" customHeight="1">
      <c r="A85" s="452"/>
      <c r="B85" s="417" t="s">
        <v>372</v>
      </c>
      <c r="C85" s="539" t="s">
        <v>205</v>
      </c>
      <c r="D85" s="420"/>
      <c r="E85" s="418"/>
      <c r="F85" s="483"/>
      <c r="G85" s="418"/>
      <c r="H85" s="414"/>
      <c r="I85" s="412" t="s">
        <v>47</v>
      </c>
      <c r="J85" s="415"/>
      <c r="K85" s="418" t="s">
        <v>25</v>
      </c>
    </row>
    <row r="86" spans="1:11" ht="15" customHeight="1">
      <c r="A86" s="452"/>
      <c r="B86" s="417" t="s">
        <v>371</v>
      </c>
      <c r="C86" s="539" t="s">
        <v>205</v>
      </c>
      <c r="D86" s="420"/>
      <c r="E86" s="418"/>
      <c r="F86" s="483"/>
      <c r="G86" s="418"/>
      <c r="H86" s="414"/>
      <c r="I86" s="412" t="s">
        <v>47</v>
      </c>
      <c r="J86" s="486"/>
      <c r="K86" s="418" t="s">
        <v>25</v>
      </c>
    </row>
    <row r="87" spans="1:11" ht="15" customHeight="1" thickBot="1">
      <c r="A87" s="571"/>
      <c r="B87" s="161" t="s">
        <v>239</v>
      </c>
      <c r="C87" s="571" t="s">
        <v>358</v>
      </c>
      <c r="D87" s="573"/>
      <c r="E87" s="573"/>
      <c r="F87" s="573"/>
      <c r="G87" s="573"/>
      <c r="H87" s="573"/>
      <c r="I87" s="573"/>
      <c r="J87" s="573"/>
      <c r="K87" s="573"/>
    </row>
    <row r="88" spans="1:11" ht="12">
      <c r="A88" s="452"/>
      <c r="B88" s="433" t="s">
        <v>27</v>
      </c>
      <c r="C88" s="434"/>
      <c r="D88" s="435"/>
      <c r="E88" s="436"/>
      <c r="F88" s="437"/>
      <c r="G88" s="438"/>
      <c r="H88" s="438"/>
      <c r="I88" s="434"/>
      <c r="J88" s="574">
        <f>SUM(J83:J86)</f>
        <v>0</v>
      </c>
      <c r="K88" s="436"/>
    </row>
    <row r="89" spans="1:11" ht="12">
      <c r="A89" s="452"/>
      <c r="B89" s="474"/>
      <c r="C89" s="436"/>
      <c r="D89" s="475"/>
      <c r="E89" s="476"/>
      <c r="F89" s="477"/>
      <c r="G89" s="476"/>
      <c r="H89" s="478"/>
      <c r="I89" s="476"/>
      <c r="J89" s="479"/>
      <c r="K89" s="478"/>
    </row>
    <row r="90" spans="1:11" ht="12.75">
      <c r="A90" s="373"/>
      <c r="B90" s="247" t="s">
        <v>191</v>
      </c>
      <c r="C90" s="231"/>
      <c r="D90" s="232"/>
      <c r="E90" s="233"/>
      <c r="F90" s="234"/>
      <c r="G90" s="233"/>
      <c r="H90" s="235"/>
      <c r="I90" s="233"/>
      <c r="J90" s="236"/>
      <c r="K90" s="235"/>
    </row>
    <row r="91" spans="1:11" ht="15" customHeight="1" thickBot="1">
      <c r="A91" s="573"/>
      <c r="B91" s="278"/>
      <c r="C91" s="280"/>
      <c r="D91" s="281"/>
      <c r="E91" s="245"/>
      <c r="F91" s="282"/>
      <c r="G91" s="245"/>
      <c r="H91" s="283"/>
      <c r="I91" s="245"/>
      <c r="J91" s="279"/>
      <c r="K91" s="281"/>
    </row>
    <row r="92" spans="2:11" ht="12.75">
      <c r="B92" s="237" t="s">
        <v>27</v>
      </c>
      <c r="C92" s="238"/>
      <c r="D92" s="239"/>
      <c r="E92" s="185"/>
      <c r="F92" s="240"/>
      <c r="G92" s="241"/>
      <c r="H92" s="241"/>
      <c r="I92" s="238"/>
      <c r="J92" s="241">
        <f>SUM(J91:J91)</f>
        <v>0</v>
      </c>
      <c r="K92" s="185"/>
    </row>
    <row r="93" spans="1:11" ht="13.5" thickBot="1">
      <c r="A93" s="573"/>
      <c r="B93" s="237"/>
      <c r="C93" s="238"/>
      <c r="D93" s="239"/>
      <c r="E93" s="185"/>
      <c r="F93" s="240"/>
      <c r="G93" s="241"/>
      <c r="H93" s="241"/>
      <c r="I93" s="238"/>
      <c r="J93" s="241"/>
      <c r="K93" s="185"/>
    </row>
    <row r="94" spans="1:11" ht="15" customHeight="1">
      <c r="A94" s="372"/>
      <c r="B94" s="284" t="s">
        <v>128</v>
      </c>
      <c r="C94" s="285"/>
      <c r="D94" s="287"/>
      <c r="E94" s="286"/>
      <c r="F94" s="288"/>
      <c r="G94" s="288"/>
      <c r="H94" s="289"/>
      <c r="I94" s="290"/>
      <c r="J94" s="289"/>
      <c r="K94" s="286"/>
    </row>
    <row r="95" spans="2:11" ht="15" customHeight="1">
      <c r="B95" s="170"/>
      <c r="C95" s="185"/>
      <c r="D95" s="187"/>
      <c r="E95" s="2"/>
      <c r="F95" s="242"/>
      <c r="G95" s="2"/>
      <c r="H95" s="243"/>
      <c r="I95" s="2"/>
      <c r="J95" s="188"/>
      <c r="K95" s="243"/>
    </row>
    <row r="96" spans="1:11" ht="24.75" customHeight="1">
      <c r="A96" s="371"/>
      <c r="B96" s="211" t="s">
        <v>246</v>
      </c>
      <c r="C96" s="212"/>
      <c r="D96" s="213"/>
      <c r="E96" s="8"/>
      <c r="F96" s="214"/>
      <c r="G96" s="8"/>
      <c r="H96" s="215"/>
      <c r="I96" s="8"/>
      <c r="J96" s="217"/>
      <c r="K96" s="215"/>
    </row>
    <row r="97" spans="1:11" ht="15" customHeight="1">
      <c r="A97" s="373"/>
      <c r="B97" s="218" t="s">
        <v>1</v>
      </c>
      <c r="C97" s="218" t="s">
        <v>2</v>
      </c>
      <c r="D97" s="220"/>
      <c r="E97" s="219" t="s">
        <v>6</v>
      </c>
      <c r="F97" s="221" t="s">
        <v>353</v>
      </c>
      <c r="G97" s="219" t="s">
        <v>7</v>
      </c>
      <c r="H97" s="222" t="s">
        <v>186</v>
      </c>
      <c r="I97" s="219" t="s">
        <v>11</v>
      </c>
      <c r="J97" s="6" t="s">
        <v>187</v>
      </c>
      <c r="K97" s="6" t="s">
        <v>16</v>
      </c>
    </row>
    <row r="98" spans="1:11" ht="18" customHeight="1">
      <c r="A98" s="371"/>
      <c r="B98" s="223" t="s">
        <v>207</v>
      </c>
      <c r="C98" s="224"/>
      <c r="D98" s="225"/>
      <c r="E98" s="226"/>
      <c r="F98" s="227"/>
      <c r="G98" s="226"/>
      <c r="H98" s="228"/>
      <c r="I98" s="226"/>
      <c r="J98" s="229"/>
      <c r="K98" s="228"/>
    </row>
    <row r="99" spans="1:11" ht="15" customHeight="1">
      <c r="A99" s="373"/>
      <c r="B99" s="230" t="s">
        <v>189</v>
      </c>
      <c r="C99" s="231"/>
      <c r="D99" s="232"/>
      <c r="E99" s="233"/>
      <c r="F99" s="234"/>
      <c r="G99" s="233"/>
      <c r="H99" s="235"/>
      <c r="I99" s="233"/>
      <c r="J99" s="236"/>
      <c r="K99" s="235"/>
    </row>
    <row r="100" spans="1:11" ht="15" customHeight="1">
      <c r="A100" s="452"/>
      <c r="B100" s="540" t="s">
        <v>208</v>
      </c>
      <c r="C100" s="541" t="s">
        <v>209</v>
      </c>
      <c r="D100" s="454" t="s">
        <v>129</v>
      </c>
      <c r="E100" s="455" t="s">
        <v>131</v>
      </c>
      <c r="F100" s="456"/>
      <c r="G100" s="542" t="s">
        <v>34</v>
      </c>
      <c r="H100" s="543"/>
      <c r="I100" s="542" t="s">
        <v>34</v>
      </c>
      <c r="J100" s="544" t="s">
        <v>42</v>
      </c>
      <c r="K100" s="545" t="s">
        <v>24</v>
      </c>
    </row>
    <row r="101" spans="1:11" ht="15" customHeight="1">
      <c r="A101" s="452"/>
      <c r="B101" s="546" t="s">
        <v>373</v>
      </c>
      <c r="C101" s="547" t="s">
        <v>130</v>
      </c>
      <c r="D101" s="506" t="s">
        <v>129</v>
      </c>
      <c r="E101" s="484" t="s">
        <v>131</v>
      </c>
      <c r="F101" s="548"/>
      <c r="G101" s="549" t="s">
        <v>44</v>
      </c>
      <c r="H101" s="550"/>
      <c r="I101" s="549" t="s">
        <v>21</v>
      </c>
      <c r="J101" s="552">
        <f>200*40000</f>
        <v>8000000</v>
      </c>
      <c r="K101" s="549" t="s">
        <v>25</v>
      </c>
    </row>
    <row r="102" spans="1:11" ht="15" customHeight="1">
      <c r="A102" s="452"/>
      <c r="B102" s="546" t="s">
        <v>374</v>
      </c>
      <c r="C102" s="547" t="s">
        <v>130</v>
      </c>
      <c r="D102" s="506" t="s">
        <v>129</v>
      </c>
      <c r="E102" s="484" t="s">
        <v>131</v>
      </c>
      <c r="F102" s="548"/>
      <c r="G102" s="549" t="s">
        <v>44</v>
      </c>
      <c r="H102" s="550"/>
      <c r="I102" s="549" t="s">
        <v>21</v>
      </c>
      <c r="J102" s="552">
        <f>200*40000</f>
        <v>8000000</v>
      </c>
      <c r="K102" s="549" t="s">
        <v>25</v>
      </c>
    </row>
    <row r="103" spans="1:11" ht="15" customHeight="1" thickBot="1">
      <c r="A103" s="571"/>
      <c r="B103" s="553" t="s">
        <v>210</v>
      </c>
      <c r="C103" s="554" t="s">
        <v>211</v>
      </c>
      <c r="D103" s="555" t="s">
        <v>129</v>
      </c>
      <c r="E103" s="408" t="s">
        <v>131</v>
      </c>
      <c r="F103" s="469"/>
      <c r="G103" s="323" t="s">
        <v>44</v>
      </c>
      <c r="H103" s="556"/>
      <c r="I103" s="323" t="s">
        <v>21</v>
      </c>
      <c r="J103" s="557">
        <f>150*40000</f>
        <v>6000000</v>
      </c>
      <c r="K103" s="323" t="s">
        <v>25</v>
      </c>
    </row>
    <row r="104" spans="1:11" ht="15" customHeight="1">
      <c r="A104" s="452"/>
      <c r="B104" s="433" t="s">
        <v>27</v>
      </c>
      <c r="C104" s="434"/>
      <c r="D104" s="435"/>
      <c r="E104" s="436"/>
      <c r="F104" s="437"/>
      <c r="G104" s="438"/>
      <c r="H104" s="438"/>
      <c r="I104" s="434"/>
      <c r="J104" s="574">
        <f>SUM(J100:J103)</f>
        <v>22000000</v>
      </c>
      <c r="K104" s="436"/>
    </row>
    <row r="105" spans="2:11" ht="15" customHeight="1">
      <c r="B105" s="170"/>
      <c r="C105" s="185"/>
      <c r="D105" s="187"/>
      <c r="E105" s="2"/>
      <c r="F105" s="242"/>
      <c r="G105" s="2"/>
      <c r="H105" s="243"/>
      <c r="I105" s="2"/>
      <c r="J105" s="188"/>
      <c r="K105" s="2"/>
    </row>
    <row r="106" spans="1:11" ht="15" customHeight="1">
      <c r="A106" s="373"/>
      <c r="B106" s="230" t="s">
        <v>190</v>
      </c>
      <c r="C106" s="231"/>
      <c r="D106" s="232"/>
      <c r="E106" s="233"/>
      <c r="F106" s="234"/>
      <c r="G106" s="233"/>
      <c r="H106" s="235"/>
      <c r="I106" s="233"/>
      <c r="J106" s="236"/>
      <c r="K106" s="235"/>
    </row>
    <row r="107" spans="1:11" ht="15" customHeight="1">
      <c r="A107" s="452"/>
      <c r="B107" s="540" t="s">
        <v>212</v>
      </c>
      <c r="C107" s="541" t="s">
        <v>213</v>
      </c>
      <c r="D107" s="454" t="s">
        <v>129</v>
      </c>
      <c r="E107" s="455" t="s">
        <v>133</v>
      </c>
      <c r="F107" s="456"/>
      <c r="G107" s="455" t="s">
        <v>120</v>
      </c>
      <c r="H107" s="481"/>
      <c r="I107" s="455" t="s">
        <v>21</v>
      </c>
      <c r="J107" s="558">
        <v>650000</v>
      </c>
      <c r="K107" s="545" t="s">
        <v>25</v>
      </c>
    </row>
    <row r="108" spans="1:11" ht="15" customHeight="1">
      <c r="A108" s="452"/>
      <c r="B108" s="540" t="s">
        <v>396</v>
      </c>
      <c r="C108" s="541" t="s">
        <v>397</v>
      </c>
      <c r="D108" s="454" t="s">
        <v>129</v>
      </c>
      <c r="E108" s="455" t="s">
        <v>133</v>
      </c>
      <c r="F108" s="456"/>
      <c r="G108" s="455" t="s">
        <v>120</v>
      </c>
      <c r="H108" s="481"/>
      <c r="I108" s="455" t="s">
        <v>21</v>
      </c>
      <c r="J108" s="558">
        <v>225000</v>
      </c>
      <c r="K108" s="545" t="s">
        <v>24</v>
      </c>
    </row>
    <row r="109" spans="1:11" ht="15" customHeight="1">
      <c r="A109" s="452"/>
      <c r="B109" s="559" t="s">
        <v>310</v>
      </c>
      <c r="C109" s="560" t="s">
        <v>311</v>
      </c>
      <c r="D109" s="482" t="s">
        <v>129</v>
      </c>
      <c r="E109" s="484" t="s">
        <v>133</v>
      </c>
      <c r="F109" s="548"/>
      <c r="G109" s="484" t="s">
        <v>120</v>
      </c>
      <c r="H109" s="507"/>
      <c r="I109" s="484" t="s">
        <v>21</v>
      </c>
      <c r="J109" s="561">
        <v>1050000</v>
      </c>
      <c r="K109" s="562" t="s">
        <v>24</v>
      </c>
    </row>
    <row r="110" spans="1:11" ht="15" customHeight="1">
      <c r="A110" s="452"/>
      <c r="B110" s="547" t="s">
        <v>143</v>
      </c>
      <c r="C110" s="547" t="s">
        <v>73</v>
      </c>
      <c r="D110" s="506" t="s">
        <v>129</v>
      </c>
      <c r="E110" s="562" t="s">
        <v>133</v>
      </c>
      <c r="F110" s="563"/>
      <c r="G110" s="484" t="s">
        <v>120</v>
      </c>
      <c r="H110" s="507"/>
      <c r="I110" s="549" t="s">
        <v>21</v>
      </c>
      <c r="J110" s="552">
        <v>700000</v>
      </c>
      <c r="K110" s="549" t="s">
        <v>24</v>
      </c>
    </row>
    <row r="111" spans="1:11" ht="15" customHeight="1">
      <c r="A111" s="452"/>
      <c r="B111" s="546" t="s">
        <v>214</v>
      </c>
      <c r="C111" s="547" t="s">
        <v>73</v>
      </c>
      <c r="D111" s="506" t="s">
        <v>129</v>
      </c>
      <c r="E111" s="484" t="s">
        <v>133</v>
      </c>
      <c r="F111" s="548"/>
      <c r="G111" s="484" t="s">
        <v>120</v>
      </c>
      <c r="H111" s="507"/>
      <c r="I111" s="549" t="s">
        <v>21</v>
      </c>
      <c r="J111" s="552">
        <v>700000</v>
      </c>
      <c r="K111" s="549" t="s">
        <v>24</v>
      </c>
    </row>
    <row r="112" spans="1:11" ht="15" customHeight="1">
      <c r="A112" s="452"/>
      <c r="B112" s="547" t="s">
        <v>215</v>
      </c>
      <c r="C112" s="560" t="s">
        <v>73</v>
      </c>
      <c r="D112" s="506" t="s">
        <v>129</v>
      </c>
      <c r="E112" s="484" t="s">
        <v>133</v>
      </c>
      <c r="F112" s="548"/>
      <c r="G112" s="484" t="s">
        <v>120</v>
      </c>
      <c r="H112" s="507"/>
      <c r="I112" s="549" t="s">
        <v>21</v>
      </c>
      <c r="J112" s="552">
        <v>500000</v>
      </c>
      <c r="K112" s="549" t="s">
        <v>25</v>
      </c>
    </row>
    <row r="113" spans="1:11" ht="15" customHeight="1">
      <c r="A113" s="452"/>
      <c r="B113" s="564" t="s">
        <v>132</v>
      </c>
      <c r="C113" s="565" t="s">
        <v>134</v>
      </c>
      <c r="D113" s="495" t="s">
        <v>129</v>
      </c>
      <c r="E113" s="498" t="s">
        <v>133</v>
      </c>
      <c r="F113" s="499"/>
      <c r="G113" s="498" t="s">
        <v>120</v>
      </c>
      <c r="H113" s="496"/>
      <c r="I113" s="566" t="s">
        <v>21</v>
      </c>
      <c r="J113" s="567">
        <v>5000000</v>
      </c>
      <c r="K113" s="566"/>
    </row>
    <row r="114" spans="1:11" ht="15" customHeight="1" thickBot="1">
      <c r="A114" s="571"/>
      <c r="B114" s="568" t="s">
        <v>216</v>
      </c>
      <c r="C114" s="568" t="s">
        <v>68</v>
      </c>
      <c r="D114" s="468" t="s">
        <v>129</v>
      </c>
      <c r="E114" s="408" t="s">
        <v>133</v>
      </c>
      <c r="F114" s="469"/>
      <c r="G114" s="408" t="s">
        <v>120</v>
      </c>
      <c r="H114" s="500"/>
      <c r="I114" s="470" t="s">
        <v>21</v>
      </c>
      <c r="J114" s="472">
        <v>600000</v>
      </c>
      <c r="K114" s="470" t="s">
        <v>24</v>
      </c>
    </row>
    <row r="115" spans="1:11" ht="15" customHeight="1">
      <c r="A115" s="452"/>
      <c r="B115" s="433" t="s">
        <v>27</v>
      </c>
      <c r="C115" s="434"/>
      <c r="D115" s="435"/>
      <c r="E115" s="436"/>
      <c r="F115" s="437"/>
      <c r="G115" s="438"/>
      <c r="H115" s="438"/>
      <c r="I115" s="434"/>
      <c r="J115" s="574">
        <f>SUM(J107:J114)</f>
        <v>9425000</v>
      </c>
      <c r="K115" s="436"/>
    </row>
    <row r="116" spans="2:11" ht="15" customHeight="1">
      <c r="B116" s="170"/>
      <c r="C116" s="185"/>
      <c r="D116" s="187"/>
      <c r="E116" s="2"/>
      <c r="F116" s="242"/>
      <c r="G116" s="2"/>
      <c r="H116" s="243"/>
      <c r="I116" s="2"/>
      <c r="J116" s="188"/>
      <c r="K116" s="254"/>
    </row>
    <row r="117" spans="1:11" ht="15" customHeight="1">
      <c r="A117" s="373"/>
      <c r="B117" s="247" t="s">
        <v>191</v>
      </c>
      <c r="C117" s="231"/>
      <c r="D117" s="232"/>
      <c r="E117" s="233"/>
      <c r="F117" s="234"/>
      <c r="G117" s="233"/>
      <c r="H117" s="235"/>
      <c r="I117" s="233"/>
      <c r="J117" s="236"/>
      <c r="K117" s="235"/>
    </row>
    <row r="118" spans="2:11" ht="15" customHeight="1">
      <c r="B118" s="410" t="s">
        <v>217</v>
      </c>
      <c r="C118" s="409" t="s">
        <v>218</v>
      </c>
      <c r="D118" s="454" t="s">
        <v>129</v>
      </c>
      <c r="E118" s="457" t="s">
        <v>135</v>
      </c>
      <c r="F118" s="493"/>
      <c r="G118" s="455" t="s">
        <v>120</v>
      </c>
      <c r="H118" s="481"/>
      <c r="I118" s="412" t="s">
        <v>21</v>
      </c>
      <c r="J118" s="415">
        <v>50000</v>
      </c>
      <c r="K118" s="412" t="s">
        <v>24</v>
      </c>
    </row>
    <row r="119" spans="2:11" ht="15" customHeight="1">
      <c r="B119" s="237" t="s">
        <v>27</v>
      </c>
      <c r="C119" s="238"/>
      <c r="D119" s="239"/>
      <c r="E119" s="185"/>
      <c r="F119" s="240"/>
      <c r="G119" s="241"/>
      <c r="H119" s="241"/>
      <c r="I119" s="238"/>
      <c r="J119" s="632">
        <f>SUM(J118:J118)</f>
        <v>50000</v>
      </c>
      <c r="K119" s="185"/>
    </row>
    <row r="120" spans="2:11" ht="15" customHeight="1">
      <c r="B120" s="237"/>
      <c r="C120" s="238"/>
      <c r="D120" s="239"/>
      <c r="E120" s="185"/>
      <c r="F120" s="240"/>
      <c r="G120" s="241"/>
      <c r="H120" s="241"/>
      <c r="I120" s="238"/>
      <c r="J120" s="241"/>
      <c r="K120" s="185"/>
    </row>
    <row r="121" spans="1:11" ht="15" customHeight="1">
      <c r="A121" s="373"/>
      <c r="B121" s="366" t="s">
        <v>48</v>
      </c>
      <c r="C121" s="367"/>
      <c r="D121" s="232"/>
      <c r="E121" s="367"/>
      <c r="F121" s="368"/>
      <c r="G121" s="369"/>
      <c r="H121" s="369"/>
      <c r="I121" s="367"/>
      <c r="J121" s="369"/>
      <c r="K121" s="367"/>
    </row>
    <row r="122" spans="2:11" ht="15" customHeight="1">
      <c r="B122" s="14" t="s">
        <v>144</v>
      </c>
      <c r="C122" s="14" t="s">
        <v>145</v>
      </c>
      <c r="D122" s="275" t="s">
        <v>129</v>
      </c>
      <c r="E122" s="185" t="s">
        <v>306</v>
      </c>
      <c r="F122" s="240"/>
      <c r="G122" s="241" t="s">
        <v>120</v>
      </c>
      <c r="H122" s="241"/>
      <c r="I122" s="238"/>
      <c r="J122" s="241"/>
      <c r="K122" s="185"/>
    </row>
    <row r="123" spans="2:11" ht="15" customHeight="1">
      <c r="B123" s="370"/>
      <c r="C123" s="370"/>
      <c r="D123" s="239"/>
      <c r="E123" s="185"/>
      <c r="F123" s="240"/>
      <c r="G123" s="241"/>
      <c r="H123" s="241"/>
      <c r="I123" s="238"/>
      <c r="J123" s="241"/>
      <c r="K123" s="185"/>
    </row>
    <row r="124" spans="2:11" ht="15" customHeight="1">
      <c r="B124" s="370"/>
      <c r="C124" s="370"/>
      <c r="D124" s="239"/>
      <c r="E124" s="185"/>
      <c r="F124" s="240"/>
      <c r="G124" s="241"/>
      <c r="H124" s="241"/>
      <c r="I124" s="238"/>
      <c r="J124" s="241"/>
      <c r="K124" s="185"/>
    </row>
    <row r="125" spans="2:11" ht="15" customHeight="1">
      <c r="B125" s="253"/>
      <c r="C125" s="238"/>
      <c r="D125" s="255"/>
      <c r="E125" s="256"/>
      <c r="F125" s="257"/>
      <c r="G125" s="256"/>
      <c r="H125" s="258"/>
      <c r="I125" s="256"/>
      <c r="J125" s="259"/>
      <c r="K125" s="254"/>
    </row>
    <row r="126" spans="1:11" ht="15" customHeight="1">
      <c r="A126" s="371"/>
      <c r="B126" s="272" t="s">
        <v>193</v>
      </c>
      <c r="C126" s="224"/>
      <c r="D126" s="225"/>
      <c r="E126" s="226"/>
      <c r="F126" s="227"/>
      <c r="G126" s="226"/>
      <c r="H126" s="228"/>
      <c r="I126" s="226"/>
      <c r="J126" s="229"/>
      <c r="K126" s="228"/>
    </row>
    <row r="127" spans="1:11" ht="15" customHeight="1">
      <c r="A127" s="373"/>
      <c r="B127" s="260" t="s">
        <v>219</v>
      </c>
      <c r="C127" s="261"/>
      <c r="D127" s="262"/>
      <c r="E127" s="263"/>
      <c r="F127" s="264"/>
      <c r="G127" s="263"/>
      <c r="H127" s="265"/>
      <c r="I127" s="263"/>
      <c r="J127" s="266"/>
      <c r="K127" s="265"/>
    </row>
    <row r="128" spans="1:11" ht="15" customHeight="1">
      <c r="A128" s="520"/>
      <c r="B128" s="491" t="s">
        <v>394</v>
      </c>
      <c r="C128" s="410"/>
      <c r="D128" s="454"/>
      <c r="E128" s="455"/>
      <c r="F128" s="456"/>
      <c r="G128" s="412"/>
      <c r="H128" s="414"/>
      <c r="I128" s="545"/>
      <c r="J128" s="575"/>
      <c r="K128" s="494" t="s">
        <v>24</v>
      </c>
    </row>
    <row r="129" spans="1:11" ht="15" customHeight="1">
      <c r="A129" s="452"/>
      <c r="B129" s="433" t="s">
        <v>27</v>
      </c>
      <c r="C129" s="434"/>
      <c r="D129" s="435"/>
      <c r="E129" s="436"/>
      <c r="F129" s="437"/>
      <c r="G129" s="438"/>
      <c r="H129" s="438"/>
      <c r="I129" s="434"/>
      <c r="J129" s="438"/>
      <c r="K129" s="436"/>
    </row>
    <row r="130" spans="2:11" ht="15" customHeight="1">
      <c r="B130" s="274"/>
      <c r="C130" s="238"/>
      <c r="D130" s="275"/>
      <c r="E130" s="186"/>
      <c r="F130" s="276"/>
      <c r="G130" s="277"/>
      <c r="H130" s="277"/>
      <c r="I130" s="254"/>
      <c r="J130" s="246"/>
      <c r="K130" s="186"/>
    </row>
    <row r="131" spans="1:11" ht="15" customHeight="1" thickBot="1">
      <c r="A131" s="373"/>
      <c r="B131" s="230" t="s">
        <v>190</v>
      </c>
      <c r="C131" s="231"/>
      <c r="D131" s="232"/>
      <c r="E131" s="233"/>
      <c r="F131" s="234"/>
      <c r="G131" s="233"/>
      <c r="H131" s="235"/>
      <c r="I131" s="233"/>
      <c r="J131" s="236"/>
      <c r="K131" s="235"/>
    </row>
    <row r="132" spans="2:11" ht="15" customHeight="1">
      <c r="B132" s="248" t="s">
        <v>27</v>
      </c>
      <c r="C132" s="249"/>
      <c r="D132" s="252"/>
      <c r="E132" s="267"/>
      <c r="F132" s="268"/>
      <c r="G132" s="251"/>
      <c r="H132" s="251"/>
      <c r="I132" s="249"/>
      <c r="J132" s="251"/>
      <c r="K132" s="267"/>
    </row>
    <row r="133" spans="2:11" ht="15" customHeight="1">
      <c r="B133" s="170"/>
      <c r="C133" s="185"/>
      <c r="D133" s="187"/>
      <c r="E133" s="2"/>
      <c r="F133" s="242"/>
      <c r="G133" s="2"/>
      <c r="H133" s="243"/>
      <c r="I133" s="2"/>
      <c r="J133" s="188"/>
      <c r="K133" s="254"/>
    </row>
    <row r="134" spans="1:11" ht="15" customHeight="1">
      <c r="A134" s="373"/>
      <c r="B134" s="247" t="s">
        <v>191</v>
      </c>
      <c r="C134" s="231"/>
      <c r="D134" s="232"/>
      <c r="E134" s="233"/>
      <c r="F134" s="234"/>
      <c r="G134" s="233"/>
      <c r="H134" s="235"/>
      <c r="I134" s="233"/>
      <c r="J134" s="236"/>
      <c r="K134" s="235"/>
    </row>
    <row r="135" spans="1:11" ht="15" customHeight="1">
      <c r="A135" s="344"/>
      <c r="B135" s="410" t="s">
        <v>222</v>
      </c>
      <c r="C135" s="410" t="s">
        <v>136</v>
      </c>
      <c r="D135" s="459" t="s">
        <v>129</v>
      </c>
      <c r="E135" s="455" t="s">
        <v>146</v>
      </c>
      <c r="F135" s="456"/>
      <c r="G135" s="577" t="s">
        <v>120</v>
      </c>
      <c r="H135" s="578"/>
      <c r="I135" s="579" t="s">
        <v>34</v>
      </c>
      <c r="J135" s="415">
        <v>420000</v>
      </c>
      <c r="K135" s="494" t="s">
        <v>25</v>
      </c>
    </row>
    <row r="136" spans="1:11" ht="15" customHeight="1" thickBot="1">
      <c r="A136" s="631"/>
      <c r="B136" s="580" t="s">
        <v>223</v>
      </c>
      <c r="C136" s="580" t="s">
        <v>224</v>
      </c>
      <c r="D136" s="473" t="s">
        <v>129</v>
      </c>
      <c r="E136" s="408" t="s">
        <v>146</v>
      </c>
      <c r="F136" s="581"/>
      <c r="G136" s="582" t="s">
        <v>120</v>
      </c>
      <c r="H136" s="583"/>
      <c r="I136" s="584" t="s">
        <v>34</v>
      </c>
      <c r="J136" s="324">
        <v>65000</v>
      </c>
      <c r="K136" s="576" t="s">
        <v>24</v>
      </c>
    </row>
    <row r="137" spans="1:11" ht="15" customHeight="1">
      <c r="A137" s="344"/>
      <c r="B137" s="433" t="s">
        <v>27</v>
      </c>
      <c r="C137" s="434"/>
      <c r="D137" s="435"/>
      <c r="E137" s="436"/>
      <c r="F137" s="437"/>
      <c r="G137" s="438"/>
      <c r="H137" s="438"/>
      <c r="I137" s="434"/>
      <c r="J137" s="632">
        <f>SUM(J135:J136)</f>
        <v>485000</v>
      </c>
      <c r="K137" s="436"/>
    </row>
    <row r="138" spans="2:11" ht="15" customHeight="1">
      <c r="B138" s="253"/>
      <c r="C138" s="238"/>
      <c r="D138" s="255"/>
      <c r="E138" s="256"/>
      <c r="F138" s="257"/>
      <c r="G138" s="256"/>
      <c r="H138" s="258"/>
      <c r="I138" s="256"/>
      <c r="J138" s="259"/>
      <c r="K138" s="258"/>
    </row>
    <row r="139" spans="1:11" ht="15" customHeight="1">
      <c r="A139" s="373"/>
      <c r="B139" s="218" t="s">
        <v>1</v>
      </c>
      <c r="C139" s="218" t="s">
        <v>2</v>
      </c>
      <c r="D139" s="220"/>
      <c r="E139" s="219" t="s">
        <v>6</v>
      </c>
      <c r="F139" s="221" t="s">
        <v>353</v>
      </c>
      <c r="G139" s="219" t="s">
        <v>7</v>
      </c>
      <c r="H139" s="222" t="s">
        <v>186</v>
      </c>
      <c r="I139" s="219" t="s">
        <v>11</v>
      </c>
      <c r="J139" s="6" t="s">
        <v>187</v>
      </c>
      <c r="K139" s="6" t="s">
        <v>16</v>
      </c>
    </row>
    <row r="140" spans="1:11" ht="15" customHeight="1">
      <c r="A140" s="371"/>
      <c r="B140" s="293" t="s">
        <v>194</v>
      </c>
      <c r="C140" s="294"/>
      <c r="D140" s="295"/>
      <c r="E140" s="296"/>
      <c r="F140" s="297"/>
      <c r="G140" s="296"/>
      <c r="H140" s="298"/>
      <c r="I140" s="296"/>
      <c r="J140" s="299"/>
      <c r="K140" s="298"/>
    </row>
    <row r="141" spans="1:11" ht="15" customHeight="1">
      <c r="A141" s="373"/>
      <c r="B141" s="260" t="s">
        <v>189</v>
      </c>
      <c r="C141" s="261"/>
      <c r="D141" s="262"/>
      <c r="E141" s="263"/>
      <c r="F141" s="264"/>
      <c r="G141" s="263"/>
      <c r="H141" s="265"/>
      <c r="I141" s="263"/>
      <c r="J141" s="266"/>
      <c r="K141" s="265"/>
    </row>
    <row r="142" spans="1:11" ht="15" customHeight="1">
      <c r="A142" s="588"/>
      <c r="B142" s="590" t="s">
        <v>137</v>
      </c>
      <c r="C142" s="591" t="s">
        <v>375</v>
      </c>
      <c r="D142" s="411" t="s">
        <v>129</v>
      </c>
      <c r="E142" s="412" t="s">
        <v>41</v>
      </c>
      <c r="F142" s="413"/>
      <c r="G142" s="412" t="s">
        <v>120</v>
      </c>
      <c r="H142" s="414"/>
      <c r="I142" s="412" t="s">
        <v>138</v>
      </c>
      <c r="J142" s="415">
        <v>100000</v>
      </c>
      <c r="K142" s="412" t="s">
        <v>25</v>
      </c>
    </row>
    <row r="143" spans="1:11" ht="15" customHeight="1">
      <c r="A143" s="588"/>
      <c r="B143" s="592" t="s">
        <v>220</v>
      </c>
      <c r="C143" s="593" t="s">
        <v>225</v>
      </c>
      <c r="D143" s="411" t="s">
        <v>129</v>
      </c>
      <c r="E143" s="412" t="s">
        <v>41</v>
      </c>
      <c r="F143" s="413"/>
      <c r="G143" s="418" t="s">
        <v>120</v>
      </c>
      <c r="H143" s="419"/>
      <c r="I143" s="418" t="s">
        <v>138</v>
      </c>
      <c r="J143" s="421">
        <v>1000000</v>
      </c>
      <c r="K143" s="418" t="s">
        <v>25</v>
      </c>
    </row>
    <row r="144" spans="1:11" ht="15" customHeight="1">
      <c r="A144" s="589"/>
      <c r="B144" s="594" t="s">
        <v>139</v>
      </c>
      <c r="C144" s="595" t="s">
        <v>140</v>
      </c>
      <c r="D144" s="422"/>
      <c r="E144" s="423"/>
      <c r="F144" s="424"/>
      <c r="G144" s="425"/>
      <c r="H144" s="426"/>
      <c r="I144" s="425"/>
      <c r="J144" s="427"/>
      <c r="K144" s="425"/>
    </row>
    <row r="145" spans="1:11" ht="15" customHeight="1" thickBot="1">
      <c r="A145" s="573"/>
      <c r="B145" s="596" t="s">
        <v>359</v>
      </c>
      <c r="C145" s="597" t="s">
        <v>226</v>
      </c>
      <c r="D145" s="429" t="s">
        <v>129</v>
      </c>
      <c r="E145" s="430" t="s">
        <v>41</v>
      </c>
      <c r="F145" s="431"/>
      <c r="G145" s="430" t="s">
        <v>120</v>
      </c>
      <c r="H145" s="432"/>
      <c r="I145" s="430" t="s">
        <v>138</v>
      </c>
      <c r="J145" s="155" t="s">
        <v>42</v>
      </c>
      <c r="K145" s="430" t="s">
        <v>25</v>
      </c>
    </row>
    <row r="146" spans="2:11" ht="15" customHeight="1">
      <c r="B146" s="433" t="s">
        <v>27</v>
      </c>
      <c r="C146" s="434"/>
      <c r="D146" s="435"/>
      <c r="E146" s="436"/>
      <c r="F146" s="437"/>
      <c r="G146" s="438"/>
      <c r="H146" s="438"/>
      <c r="I146" s="434"/>
      <c r="J146" s="632">
        <f>SUM(J142:J145)</f>
        <v>1100000</v>
      </c>
      <c r="K146" s="436"/>
    </row>
    <row r="147" spans="2:11" ht="15" customHeight="1">
      <c r="B147" s="170"/>
      <c r="C147" s="185"/>
      <c r="D147" s="187"/>
      <c r="E147" s="2"/>
      <c r="F147" s="242"/>
      <c r="G147" s="2"/>
      <c r="H147" s="243"/>
      <c r="I147" s="2"/>
      <c r="J147" s="188"/>
      <c r="K147" s="2"/>
    </row>
    <row r="148" spans="1:11" ht="15" customHeight="1">
      <c r="A148" s="373"/>
      <c r="B148" s="230" t="s">
        <v>190</v>
      </c>
      <c r="C148" s="231"/>
      <c r="D148" s="232"/>
      <c r="E148" s="233"/>
      <c r="F148" s="234"/>
      <c r="G148" s="233"/>
      <c r="H148" s="235"/>
      <c r="I148" s="233"/>
      <c r="J148" s="236"/>
      <c r="K148" s="235"/>
    </row>
    <row r="149" spans="1:11" ht="15" customHeight="1">
      <c r="A149" s="452"/>
      <c r="B149" s="152" t="s">
        <v>227</v>
      </c>
      <c r="C149" s="410" t="s">
        <v>360</v>
      </c>
      <c r="D149" s="459" t="s">
        <v>129</v>
      </c>
      <c r="E149" s="455" t="s">
        <v>43</v>
      </c>
      <c r="F149" s="456"/>
      <c r="G149" s="455" t="s">
        <v>120</v>
      </c>
      <c r="H149" s="481"/>
      <c r="I149" s="455" t="s">
        <v>45</v>
      </c>
      <c r="J149" s="415"/>
      <c r="K149" s="457" t="s">
        <v>24</v>
      </c>
    </row>
    <row r="150" spans="1:11" ht="15" customHeight="1">
      <c r="A150" s="452"/>
      <c r="B150" s="585" t="s">
        <v>227</v>
      </c>
      <c r="C150" s="417" t="s">
        <v>361</v>
      </c>
      <c r="D150" s="482" t="s">
        <v>129</v>
      </c>
      <c r="E150" s="484" t="s">
        <v>43</v>
      </c>
      <c r="F150" s="548"/>
      <c r="G150" s="484" t="s">
        <v>120</v>
      </c>
      <c r="H150" s="481"/>
      <c r="I150" s="455" t="s">
        <v>45</v>
      </c>
      <c r="J150" s="486"/>
      <c r="K150" s="586" t="s">
        <v>24</v>
      </c>
    </row>
    <row r="151" spans="1:11" ht="15" customHeight="1">
      <c r="A151" s="452"/>
      <c r="B151" s="547" t="s">
        <v>228</v>
      </c>
      <c r="C151" s="560" t="s">
        <v>229</v>
      </c>
      <c r="D151" s="482" t="s">
        <v>129</v>
      </c>
      <c r="E151" s="484" t="s">
        <v>43</v>
      </c>
      <c r="F151" s="548"/>
      <c r="G151" s="484" t="s">
        <v>120</v>
      </c>
      <c r="H151" s="481"/>
      <c r="I151" s="455" t="s">
        <v>138</v>
      </c>
      <c r="J151" s="552">
        <v>300000</v>
      </c>
      <c r="K151" s="549" t="s">
        <v>25</v>
      </c>
    </row>
    <row r="152" spans="1:11" ht="15" customHeight="1">
      <c r="A152" s="452"/>
      <c r="B152" s="152" t="s">
        <v>141</v>
      </c>
      <c r="C152" s="417" t="s">
        <v>363</v>
      </c>
      <c r="D152" s="482" t="s">
        <v>129</v>
      </c>
      <c r="E152" s="484" t="s">
        <v>43</v>
      </c>
      <c r="F152" s="548"/>
      <c r="G152" s="484" t="s">
        <v>120</v>
      </c>
      <c r="H152" s="481"/>
      <c r="I152" s="455" t="s">
        <v>45</v>
      </c>
      <c r="J152" s="486"/>
      <c r="K152" s="484" t="s">
        <v>25</v>
      </c>
    </row>
    <row r="153" spans="1:11" ht="15" customHeight="1">
      <c r="A153" s="452"/>
      <c r="B153" s="587" t="s">
        <v>141</v>
      </c>
      <c r="C153" s="417" t="s">
        <v>230</v>
      </c>
      <c r="D153" s="482" t="s">
        <v>129</v>
      </c>
      <c r="E153" s="484" t="s">
        <v>43</v>
      </c>
      <c r="F153" s="548"/>
      <c r="G153" s="484" t="s">
        <v>120</v>
      </c>
      <c r="H153" s="481"/>
      <c r="I153" s="455" t="s">
        <v>45</v>
      </c>
      <c r="J153" s="486"/>
      <c r="K153" s="484" t="s">
        <v>24</v>
      </c>
    </row>
    <row r="154" spans="1:11" ht="15" customHeight="1">
      <c r="A154" s="452"/>
      <c r="B154" s="416" t="s">
        <v>231</v>
      </c>
      <c r="C154" s="417" t="s">
        <v>232</v>
      </c>
      <c r="D154" s="411" t="s">
        <v>129</v>
      </c>
      <c r="E154" s="412" t="s">
        <v>43</v>
      </c>
      <c r="F154" s="413"/>
      <c r="G154" s="484" t="s">
        <v>120</v>
      </c>
      <c r="H154" s="481"/>
      <c r="I154" s="455" t="s">
        <v>45</v>
      </c>
      <c r="J154" s="421" t="s">
        <v>42</v>
      </c>
      <c r="K154" s="418" t="s">
        <v>24</v>
      </c>
    </row>
    <row r="155" spans="1:11" ht="15" customHeight="1" thickBot="1">
      <c r="A155" s="571"/>
      <c r="B155" s="154" t="s">
        <v>221</v>
      </c>
      <c r="C155" s="154" t="s">
        <v>362</v>
      </c>
      <c r="D155" s="473" t="s">
        <v>129</v>
      </c>
      <c r="E155" s="408" t="s">
        <v>43</v>
      </c>
      <c r="F155" s="469"/>
      <c r="G155" s="408" t="s">
        <v>120</v>
      </c>
      <c r="H155" s="487"/>
      <c r="I155" s="162" t="s">
        <v>233</v>
      </c>
      <c r="J155" s="472"/>
      <c r="K155" s="408" t="s">
        <v>24</v>
      </c>
    </row>
    <row r="156" spans="1:11" ht="15" customHeight="1">
      <c r="A156" s="452"/>
      <c r="B156" s="433" t="s">
        <v>27</v>
      </c>
      <c r="C156" s="434"/>
      <c r="D156" s="435"/>
      <c r="E156" s="436"/>
      <c r="F156" s="437"/>
      <c r="G156" s="438"/>
      <c r="H156" s="438"/>
      <c r="I156" s="434"/>
      <c r="J156" s="574">
        <f>SUM(J149:J155)</f>
        <v>300000</v>
      </c>
      <c r="K156" s="436"/>
    </row>
    <row r="157" spans="2:11" ht="15" customHeight="1">
      <c r="B157" s="170"/>
      <c r="C157" s="185"/>
      <c r="D157" s="187"/>
      <c r="E157" s="2"/>
      <c r="F157" s="242"/>
      <c r="G157" s="2"/>
      <c r="H157" s="243"/>
      <c r="I157" s="2"/>
      <c r="J157" s="188"/>
      <c r="K157" s="186"/>
    </row>
    <row r="158" spans="1:11" ht="15" customHeight="1" thickBot="1">
      <c r="A158" s="373"/>
      <c r="B158" s="247" t="s">
        <v>191</v>
      </c>
      <c r="C158" s="231"/>
      <c r="D158" s="232"/>
      <c r="E158" s="233"/>
      <c r="F158" s="234"/>
      <c r="G158" s="233"/>
      <c r="H158" s="235"/>
      <c r="I158" s="233"/>
      <c r="J158" s="236"/>
      <c r="K158" s="235"/>
    </row>
    <row r="159" spans="2:11" ht="15" customHeight="1">
      <c r="B159" s="248" t="s">
        <v>27</v>
      </c>
      <c r="C159" s="249"/>
      <c r="D159" s="252"/>
      <c r="E159" s="267"/>
      <c r="F159" s="268"/>
      <c r="G159" s="251"/>
      <c r="H159" s="251"/>
      <c r="I159" s="249"/>
      <c r="J159" s="251"/>
      <c r="K159" s="267"/>
    </row>
    <row r="160" spans="2:11" ht="15" customHeight="1">
      <c r="B160" s="253"/>
      <c r="C160" s="238"/>
      <c r="D160" s="255"/>
      <c r="E160" s="256"/>
      <c r="F160" s="257"/>
      <c r="G160" s="256"/>
      <c r="H160" s="258"/>
      <c r="I160" s="256"/>
      <c r="J160" s="259"/>
      <c r="K160" s="258"/>
    </row>
    <row r="161" spans="1:11" ht="15" customHeight="1">
      <c r="A161" s="371"/>
      <c r="B161" s="223" t="s">
        <v>204</v>
      </c>
      <c r="C161" s="224"/>
      <c r="D161" s="225"/>
      <c r="E161" s="226"/>
      <c r="F161" s="227"/>
      <c r="G161" s="226"/>
      <c r="H161" s="228"/>
      <c r="I161" s="226"/>
      <c r="J161" s="229"/>
      <c r="K161" s="228"/>
    </row>
    <row r="162" spans="1:11" ht="15" customHeight="1">
      <c r="A162" s="373"/>
      <c r="B162" s="260" t="s">
        <v>189</v>
      </c>
      <c r="C162" s="261"/>
      <c r="D162" s="262"/>
      <c r="E162" s="263"/>
      <c r="F162" s="264"/>
      <c r="G162" s="263"/>
      <c r="H162" s="265"/>
      <c r="I162" s="263"/>
      <c r="J162" s="266"/>
      <c r="K162" s="265"/>
    </row>
    <row r="163" spans="1:11" ht="15" customHeight="1">
      <c r="A163" s="452"/>
      <c r="B163" s="598" t="s">
        <v>234</v>
      </c>
      <c r="C163" s="545"/>
      <c r="D163" s="599"/>
      <c r="E163" s="545"/>
      <c r="F163" s="600"/>
      <c r="G163" s="545"/>
      <c r="H163" s="601"/>
      <c r="I163" s="545"/>
      <c r="J163" s="602"/>
      <c r="K163" s="545"/>
    </row>
    <row r="164" spans="1:11" ht="15" customHeight="1">
      <c r="A164" s="452"/>
      <c r="B164" s="603" t="s">
        <v>235</v>
      </c>
      <c r="C164" s="547" t="s">
        <v>236</v>
      </c>
      <c r="D164" s="551" t="s">
        <v>129</v>
      </c>
      <c r="E164" s="549" t="s">
        <v>142</v>
      </c>
      <c r="F164" s="604"/>
      <c r="G164" s="549" t="s">
        <v>120</v>
      </c>
      <c r="H164" s="550"/>
      <c r="I164" s="549" t="s">
        <v>47</v>
      </c>
      <c r="J164" s="561">
        <v>450000</v>
      </c>
      <c r="K164" s="549" t="s">
        <v>25</v>
      </c>
    </row>
    <row r="165" spans="1:11" ht="15" customHeight="1">
      <c r="A165" s="452"/>
      <c r="B165" s="603" t="s">
        <v>237</v>
      </c>
      <c r="C165" s="547" t="s">
        <v>236</v>
      </c>
      <c r="D165" s="551" t="s">
        <v>129</v>
      </c>
      <c r="E165" s="549" t="s">
        <v>142</v>
      </c>
      <c r="F165" s="604"/>
      <c r="G165" s="549" t="s">
        <v>120</v>
      </c>
      <c r="H165" s="550"/>
      <c r="I165" s="549" t="s">
        <v>47</v>
      </c>
      <c r="J165" s="561">
        <v>600000</v>
      </c>
      <c r="K165" s="549" t="s">
        <v>25</v>
      </c>
    </row>
    <row r="166" spans="1:11" ht="15" customHeight="1" thickBot="1">
      <c r="A166" s="452"/>
      <c r="B166" s="605" t="s">
        <v>238</v>
      </c>
      <c r="C166" s="606" t="s">
        <v>236</v>
      </c>
      <c r="D166" s="607" t="s">
        <v>129</v>
      </c>
      <c r="E166" s="576" t="s">
        <v>142</v>
      </c>
      <c r="F166" s="608"/>
      <c r="G166" s="576" t="s">
        <v>120</v>
      </c>
      <c r="H166" s="609"/>
      <c r="I166" s="576" t="s">
        <v>47</v>
      </c>
      <c r="J166" s="557">
        <v>900000</v>
      </c>
      <c r="K166" s="576" t="s">
        <v>24</v>
      </c>
    </row>
    <row r="167" spans="2:11" ht="15" customHeight="1">
      <c r="B167" s="237" t="s">
        <v>27</v>
      </c>
      <c r="C167" s="238"/>
      <c r="D167" s="239" t="s">
        <v>28</v>
      </c>
      <c r="E167" s="185"/>
      <c r="F167" s="240"/>
      <c r="G167" s="241"/>
      <c r="H167" s="241"/>
      <c r="I167" s="238"/>
      <c r="J167" s="574">
        <f>SUM(J163:J166)</f>
        <v>1950000</v>
      </c>
      <c r="K167" s="185"/>
    </row>
    <row r="168" spans="2:11" ht="15" customHeight="1">
      <c r="B168" s="300"/>
      <c r="C168" s="238"/>
      <c r="D168" s="275"/>
      <c r="E168" s="186"/>
      <c r="F168" s="276"/>
      <c r="G168" s="277"/>
      <c r="H168" s="277"/>
      <c r="I168" s="254"/>
      <c r="J168" s="246"/>
      <c r="K168" s="186"/>
    </row>
    <row r="169" spans="1:11" ht="15" customHeight="1">
      <c r="A169" s="373"/>
      <c r="B169" s="230" t="s">
        <v>190</v>
      </c>
      <c r="C169" s="231"/>
      <c r="D169" s="232"/>
      <c r="E169" s="233"/>
      <c r="F169" s="234"/>
      <c r="G169" s="233"/>
      <c r="H169" s="235"/>
      <c r="I169" s="233"/>
      <c r="J169" s="236"/>
      <c r="K169" s="235"/>
    </row>
    <row r="170" spans="1:11" ht="15" customHeight="1">
      <c r="A170" s="452"/>
      <c r="B170" s="409" t="s">
        <v>113</v>
      </c>
      <c r="C170" s="410" t="s">
        <v>322</v>
      </c>
      <c r="D170" s="411" t="s">
        <v>129</v>
      </c>
      <c r="E170" s="412" t="s">
        <v>46</v>
      </c>
      <c r="F170" s="413"/>
      <c r="G170" s="412" t="s">
        <v>120</v>
      </c>
      <c r="H170" s="414"/>
      <c r="I170" s="412" t="s">
        <v>21</v>
      </c>
      <c r="J170" s="421" t="s">
        <v>42</v>
      </c>
      <c r="K170" s="412" t="s">
        <v>24</v>
      </c>
    </row>
    <row r="171" spans="1:11" ht="15" customHeight="1">
      <c r="A171" s="452"/>
      <c r="B171" s="416" t="s">
        <v>206</v>
      </c>
      <c r="C171" s="417" t="s">
        <v>253</v>
      </c>
      <c r="D171" s="420" t="s">
        <v>61</v>
      </c>
      <c r="E171" s="418" t="s">
        <v>46</v>
      </c>
      <c r="F171" s="424"/>
      <c r="G171" s="423"/>
      <c r="H171" s="465"/>
      <c r="I171" s="423"/>
      <c r="J171" s="427"/>
      <c r="K171" s="423"/>
    </row>
    <row r="172" spans="1:11" ht="15" customHeight="1">
      <c r="A172" s="452"/>
      <c r="B172" s="416" t="s">
        <v>395</v>
      </c>
      <c r="C172" s="417" t="s">
        <v>253</v>
      </c>
      <c r="D172" s="420">
        <v>1</v>
      </c>
      <c r="E172" s="418" t="s">
        <v>46</v>
      </c>
      <c r="F172" s="424"/>
      <c r="G172" s="423"/>
      <c r="H172" s="465"/>
      <c r="I172" s="423"/>
      <c r="J172" s="427"/>
      <c r="K172" s="423"/>
    </row>
    <row r="173" spans="1:11" ht="15" customHeight="1" thickBot="1">
      <c r="A173" s="452"/>
      <c r="B173" s="154" t="s">
        <v>239</v>
      </c>
      <c r="C173" s="407" t="s">
        <v>240</v>
      </c>
      <c r="D173" s="468" t="s">
        <v>129</v>
      </c>
      <c r="E173" s="470" t="s">
        <v>46</v>
      </c>
      <c r="F173" s="518"/>
      <c r="G173" s="430" t="s">
        <v>120</v>
      </c>
      <c r="H173" s="432"/>
      <c r="I173" s="430" t="s">
        <v>21</v>
      </c>
      <c r="J173" s="472">
        <v>500000</v>
      </c>
      <c r="K173" s="430" t="s">
        <v>25</v>
      </c>
    </row>
    <row r="174" spans="2:11" ht="15" customHeight="1">
      <c r="B174" s="237" t="s">
        <v>27</v>
      </c>
      <c r="C174" s="238"/>
      <c r="D174" s="239"/>
      <c r="E174" s="185"/>
      <c r="F174" s="240"/>
      <c r="G174" s="241"/>
      <c r="H174" s="241"/>
      <c r="I174" s="238"/>
      <c r="J174" s="574">
        <f>SUM(J170:J173)</f>
        <v>500000</v>
      </c>
      <c r="K174" s="185"/>
    </row>
    <row r="175" spans="2:11" ht="15" customHeight="1" thickBot="1">
      <c r="B175" s="237"/>
      <c r="C175" s="238"/>
      <c r="D175" s="239"/>
      <c r="E175" s="185"/>
      <c r="F175" s="240"/>
      <c r="G175" s="241"/>
      <c r="H175" s="241"/>
      <c r="I175" s="238"/>
      <c r="J175" s="241"/>
      <c r="K175" s="185"/>
    </row>
    <row r="176" spans="1:11" ht="15" customHeight="1">
      <c r="A176" s="372"/>
      <c r="B176" s="284" t="s">
        <v>149</v>
      </c>
      <c r="C176" s="301"/>
      <c r="D176" s="302"/>
      <c r="E176" s="301"/>
      <c r="F176" s="303"/>
      <c r="G176" s="304"/>
      <c r="H176" s="304"/>
      <c r="I176" s="301"/>
      <c r="J176" s="304"/>
      <c r="K176" s="301"/>
    </row>
    <row r="177" spans="2:11" ht="15" customHeight="1" thickBot="1">
      <c r="B177" s="237"/>
      <c r="C177" s="238"/>
      <c r="D177" s="239"/>
      <c r="E177" s="185"/>
      <c r="F177" s="240"/>
      <c r="G177" s="241"/>
      <c r="H177" s="241"/>
      <c r="I177" s="238"/>
      <c r="J177" s="241"/>
      <c r="K177" s="185"/>
    </row>
    <row r="178" spans="1:11" ht="31.5" customHeight="1">
      <c r="A178" s="371"/>
      <c r="B178" s="305" t="s">
        <v>241</v>
      </c>
      <c r="C178" s="306"/>
      <c r="D178" s="307"/>
      <c r="E178" s="306"/>
      <c r="F178" s="308"/>
      <c r="G178" s="309"/>
      <c r="H178" s="309"/>
      <c r="I178" s="306"/>
      <c r="J178" s="309"/>
      <c r="K178" s="306"/>
    </row>
    <row r="179" spans="2:11" ht="15" customHeight="1">
      <c r="B179" s="237"/>
      <c r="C179" s="238"/>
      <c r="D179" s="239"/>
      <c r="E179" s="185"/>
      <c r="F179" s="240"/>
      <c r="G179" s="241"/>
      <c r="H179" s="241"/>
      <c r="I179" s="238"/>
      <c r="J179" s="241"/>
      <c r="K179" s="185"/>
    </row>
    <row r="180" spans="2:11" ht="15" customHeight="1">
      <c r="B180" s="274"/>
      <c r="C180" s="238"/>
      <c r="D180" s="275"/>
      <c r="E180" s="186"/>
      <c r="F180" s="276"/>
      <c r="G180" s="277"/>
      <c r="H180" s="277"/>
      <c r="I180" s="254"/>
      <c r="J180" s="246"/>
      <c r="K180" s="186"/>
    </row>
    <row r="181" spans="1:11" ht="21" customHeight="1">
      <c r="A181" s="371"/>
      <c r="B181" s="673" t="s">
        <v>242</v>
      </c>
      <c r="C181" s="673"/>
      <c r="D181" s="213"/>
      <c r="E181" s="8"/>
      <c r="F181" s="8"/>
      <c r="G181" s="310"/>
      <c r="H181" s="216"/>
      <c r="I181" s="310"/>
      <c r="J181" s="217"/>
      <c r="K181" s="215"/>
    </row>
    <row r="182" spans="1:11" ht="45" customHeight="1">
      <c r="A182" s="373"/>
      <c r="B182" s="218" t="s">
        <v>1</v>
      </c>
      <c r="C182" s="218" t="s">
        <v>2</v>
      </c>
      <c r="D182" s="220" t="s">
        <v>4</v>
      </c>
      <c r="E182" s="219" t="s">
        <v>6</v>
      </c>
      <c r="F182" s="221" t="s">
        <v>353</v>
      </c>
      <c r="G182" s="219" t="s">
        <v>7</v>
      </c>
      <c r="H182" s="222" t="s">
        <v>186</v>
      </c>
      <c r="I182" s="219" t="s">
        <v>11</v>
      </c>
      <c r="J182" s="6" t="s">
        <v>187</v>
      </c>
      <c r="K182" s="6" t="s">
        <v>16</v>
      </c>
    </row>
    <row r="183" spans="1:11" ht="13.5" customHeight="1">
      <c r="A183" s="452"/>
      <c r="B183" s="416" t="s">
        <v>365</v>
      </c>
      <c r="C183" s="417" t="s">
        <v>364</v>
      </c>
      <c r="D183" s="610" t="s">
        <v>201</v>
      </c>
      <c r="E183" s="484" t="s">
        <v>125</v>
      </c>
      <c r="F183" s="627">
        <v>60000</v>
      </c>
      <c r="G183" s="484" t="s">
        <v>93</v>
      </c>
      <c r="H183" s="507"/>
      <c r="I183" s="484"/>
      <c r="J183" s="611">
        <v>60000</v>
      </c>
      <c r="K183" s="484" t="s">
        <v>25</v>
      </c>
    </row>
    <row r="184" spans="1:11" ht="14.25" customHeight="1">
      <c r="A184" s="452"/>
      <c r="B184" s="417" t="s">
        <v>367</v>
      </c>
      <c r="C184" s="612" t="s">
        <v>368</v>
      </c>
      <c r="D184" s="482" t="s">
        <v>26</v>
      </c>
      <c r="E184" s="484" t="s">
        <v>125</v>
      </c>
      <c r="F184" s="485">
        <v>15000</v>
      </c>
      <c r="G184" s="484" t="s">
        <v>120</v>
      </c>
      <c r="H184" s="419"/>
      <c r="I184" s="418"/>
      <c r="J184" s="486">
        <v>15000</v>
      </c>
      <c r="K184" s="418" t="s">
        <v>24</v>
      </c>
    </row>
    <row r="185" spans="1:11" ht="24" customHeight="1">
      <c r="A185" s="452"/>
      <c r="B185" s="417" t="s">
        <v>243</v>
      </c>
      <c r="C185" s="612"/>
      <c r="D185" s="482" t="s">
        <v>129</v>
      </c>
      <c r="E185" s="484" t="s">
        <v>125</v>
      </c>
      <c r="F185" s="485">
        <v>20000</v>
      </c>
      <c r="G185" s="418" t="s">
        <v>120</v>
      </c>
      <c r="H185" s="419"/>
      <c r="I185" s="418"/>
      <c r="J185" s="486">
        <v>20000</v>
      </c>
      <c r="K185" s="418" t="s">
        <v>24</v>
      </c>
    </row>
    <row r="186" spans="1:11" ht="18" customHeight="1">
      <c r="A186" s="452"/>
      <c r="B186" s="149" t="s">
        <v>147</v>
      </c>
      <c r="C186" s="149" t="s">
        <v>148</v>
      </c>
      <c r="D186" s="482"/>
      <c r="E186" s="484"/>
      <c r="F186" s="628">
        <v>45000</v>
      </c>
      <c r="G186" s="418"/>
      <c r="H186" s="419"/>
      <c r="I186" s="418"/>
      <c r="J186" s="486"/>
      <c r="K186" s="418"/>
    </row>
    <row r="187" spans="1:11" ht="15" customHeight="1" thickBot="1">
      <c r="A187" s="452"/>
      <c r="B187" s="161" t="s">
        <v>244</v>
      </c>
      <c r="C187" s="619"/>
      <c r="D187" s="482" t="s">
        <v>26</v>
      </c>
      <c r="E187" s="484" t="s">
        <v>125</v>
      </c>
      <c r="F187" s="489">
        <v>60000</v>
      </c>
      <c r="G187" s="484" t="s">
        <v>366</v>
      </c>
      <c r="H187" s="419"/>
      <c r="I187" s="418"/>
      <c r="J187" s="486"/>
      <c r="K187" s="418" t="s">
        <v>25</v>
      </c>
    </row>
    <row r="188" spans="1:11" ht="15" customHeight="1">
      <c r="A188" s="452"/>
      <c r="B188" s="433" t="s">
        <v>27</v>
      </c>
      <c r="C188" s="460"/>
      <c r="D188" s="613"/>
      <c r="E188" s="614"/>
      <c r="F188" s="615"/>
      <c r="G188" s="616"/>
      <c r="H188" s="617"/>
      <c r="I188" s="616"/>
      <c r="J188" s="618">
        <f>SUM(J183:J187)</f>
        <v>95000</v>
      </c>
      <c r="K188" s="616"/>
    </row>
    <row r="189" spans="2:11" ht="15" customHeight="1">
      <c r="B189" s="170"/>
      <c r="C189" s="185"/>
      <c r="D189" s="187"/>
      <c r="E189" s="242"/>
      <c r="F189" s="7"/>
      <c r="G189" s="2"/>
      <c r="H189" s="243"/>
      <c r="I189" s="2"/>
      <c r="J189" s="186"/>
      <c r="K189" s="7"/>
    </row>
    <row r="190" spans="1:11" ht="27.75" customHeight="1">
      <c r="A190" s="371"/>
      <c r="B190" s="311" t="s">
        <v>245</v>
      </c>
      <c r="C190" s="311"/>
      <c r="D190" s="312"/>
      <c r="E190" s="314"/>
      <c r="F190" s="314"/>
      <c r="G190" s="313"/>
      <c r="H190" s="315"/>
      <c r="I190" s="313"/>
      <c r="J190" s="313"/>
      <c r="K190" s="316"/>
    </row>
    <row r="191" spans="2:11" ht="12">
      <c r="B191" s="7"/>
      <c r="C191" s="291"/>
      <c r="D191" s="317"/>
      <c r="E191" s="318"/>
      <c r="F191" s="319"/>
      <c r="G191" s="318"/>
      <c r="H191" s="320"/>
      <c r="I191" s="318"/>
      <c r="J191" s="321"/>
      <c r="K191" s="318"/>
    </row>
  </sheetData>
  <sheetProtection/>
  <mergeCells count="1">
    <mergeCell ref="B181:C18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Akers;Bjerke</dc:creator>
  <cp:keywords/>
  <dc:description/>
  <cp:lastModifiedBy>Lebowsky, Laurie</cp:lastModifiedBy>
  <cp:lastPrinted>2015-07-28T17:47:39Z</cp:lastPrinted>
  <dcterms:created xsi:type="dcterms:W3CDTF">2009-09-25T02:10:24Z</dcterms:created>
  <dcterms:modified xsi:type="dcterms:W3CDTF">2016-10-24T22:28:06Z</dcterms:modified>
  <cp:category/>
  <cp:version/>
  <cp:contentType/>
  <cp:contentStatus/>
</cp:coreProperties>
</file>